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nv-my.sharepoint.com/personal/emily_bleyle_doe_nv_gov/Documents/Documents/Website Updates/2026/ADA'ing/RPDP/"/>
    </mc:Choice>
  </mc:AlternateContent>
  <xr:revisionPtr revIDLastSave="54" documentId="13_ncr:1_{1DFD83D9-F644-4FA5-8459-D3D056964E84}" xr6:coauthVersionLast="47" xr6:coauthVersionMax="47" xr10:uidLastSave="{82094A3A-976A-4FB8-B63B-38EF97A89D90}"/>
  <bookViews>
    <workbookView xWindow="-120" yWindow="-120" windowWidth="29040" windowHeight="15720" xr2:uid="{EAE04918-6EFE-487F-AEE3-CB695C1A5049}"/>
  </bookViews>
  <sheets>
    <sheet name="Budget Expenditure Summary " sheetId="1" r:id="rId1"/>
    <sheet name="Instruction " sheetId="2" r:id="rId2"/>
    <sheet name="Support Services" sheetId="3" r:id="rId3"/>
  </sheets>
  <definedNames>
    <definedName name="_xlnm.Print_Area" localSheetId="0">'Budget Expenditure Summary '!$B$1:$F$66</definedName>
    <definedName name="_xlnm.Print_Area" localSheetId="1">'Instruction '!$A$1:$G$211</definedName>
    <definedName name="_xlnm.Print_Area" localSheetId="2">'Support Services'!$A$1:$G$273</definedName>
    <definedName name="_xlnm.Print_Titles" localSheetId="1">'Instruction '!$1:$7</definedName>
    <definedName name="_xlnm.Print_Titles" localSheetId="2">'Support Services'!$1:$7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201" i="3" l="1"/>
  <c r="F131" i="3"/>
  <c r="F132" i="3"/>
  <c r="F133" i="3"/>
  <c r="F134" i="3"/>
  <c r="F204" i="3"/>
  <c r="F69" i="3"/>
  <c r="F70" i="3"/>
  <c r="F71" i="3"/>
  <c r="F72" i="3"/>
  <c r="F73" i="3"/>
  <c r="F74" i="3"/>
  <c r="F75" i="3"/>
  <c r="F76" i="3"/>
  <c r="F77" i="3"/>
  <c r="F78" i="3"/>
  <c r="F79" i="3"/>
  <c r="F80" i="3"/>
  <c r="F81" i="3"/>
  <c r="F82" i="3"/>
  <c r="F83" i="3"/>
  <c r="F84" i="3"/>
  <c r="F85" i="3"/>
  <c r="F86" i="3"/>
  <c r="F87" i="3"/>
  <c r="F88" i="3"/>
  <c r="F89" i="3"/>
  <c r="F90" i="3"/>
  <c r="F91" i="3"/>
  <c r="F92" i="3"/>
  <c r="F93" i="3"/>
  <c r="F94" i="3"/>
  <c r="F95" i="3"/>
  <c r="F96" i="3"/>
  <c r="F97" i="3"/>
  <c r="F53" i="3"/>
  <c r="F20" i="3"/>
  <c r="E39" i="3" s="1"/>
  <c r="F33" i="3"/>
  <c r="F34" i="3"/>
  <c r="F35" i="3"/>
  <c r="F36" i="3"/>
  <c r="F37" i="3"/>
  <c r="F38" i="3"/>
  <c r="F19" i="3"/>
  <c r="G3" i="3"/>
  <c r="F16" i="3"/>
  <c r="F203" i="3"/>
  <c r="F150" i="3"/>
  <c r="G2" i="3"/>
  <c r="F225" i="3"/>
  <c r="F136" i="3"/>
  <c r="F231" i="3"/>
  <c r="F232" i="3"/>
  <c r="F233" i="3"/>
  <c r="F235" i="3"/>
  <c r="F236" i="3"/>
  <c r="F237" i="3"/>
  <c r="F238" i="3"/>
  <c r="F230" i="3"/>
  <c r="F226" i="3"/>
  <c r="F227" i="3"/>
  <c r="F228" i="3"/>
  <c r="F195" i="3"/>
  <c r="F196" i="3"/>
  <c r="F198" i="3"/>
  <c r="F199" i="3"/>
  <c r="F200" i="3"/>
  <c r="F205" i="3"/>
  <c r="F206" i="3"/>
  <c r="F207" i="3"/>
  <c r="F194" i="3"/>
  <c r="F190" i="3"/>
  <c r="F191" i="3"/>
  <c r="F192" i="3"/>
  <c r="F189" i="3"/>
  <c r="F185" i="3"/>
  <c r="F186" i="3"/>
  <c r="F187" i="3"/>
  <c r="F184" i="3"/>
  <c r="F180" i="3"/>
  <c r="F181" i="3"/>
  <c r="F182" i="3"/>
  <c r="F179" i="3"/>
  <c r="F172" i="3"/>
  <c r="F173" i="3"/>
  <c r="F171" i="3"/>
  <c r="F151" i="3"/>
  <c r="F152" i="3"/>
  <c r="F143" i="3"/>
  <c r="F130" i="3"/>
  <c r="F116" i="3"/>
  <c r="F117" i="3"/>
  <c r="F118" i="3"/>
  <c r="F115" i="3"/>
  <c r="F52" i="3"/>
  <c r="F32" i="3"/>
  <c r="F100" i="3"/>
  <c r="F101" i="3"/>
  <c r="F102" i="3"/>
  <c r="F99" i="3"/>
  <c r="F68" i="3"/>
  <c r="G112" i="3" s="1"/>
  <c r="F177" i="3"/>
  <c r="F176" i="3"/>
  <c r="F175" i="3"/>
  <c r="F158" i="3"/>
  <c r="F159" i="3"/>
  <c r="F157" i="3"/>
  <c r="F155" i="3"/>
  <c r="F154" i="3"/>
  <c r="F148" i="3"/>
  <c r="F147" i="3"/>
  <c r="F145" i="3"/>
  <c r="F144" i="3"/>
  <c r="F141" i="3"/>
  <c r="F140" i="3"/>
  <c r="F138" i="3"/>
  <c r="F137" i="3"/>
  <c r="F128" i="3"/>
  <c r="F127" i="3"/>
  <c r="F15" i="3"/>
  <c r="F14" i="3"/>
  <c r="F13" i="3"/>
  <c r="F12" i="3"/>
  <c r="F11" i="3"/>
  <c r="F10" i="3"/>
  <c r="F18" i="3"/>
  <c r="F17" i="3"/>
  <c r="E50" i="3" l="1"/>
  <c r="E57" i="3"/>
  <c r="G29" i="3"/>
  <c r="E56" i="3"/>
  <c r="E49" i="3"/>
  <c r="E45" i="3"/>
  <c r="E42" i="3"/>
  <c r="E54" i="3"/>
  <c r="E47" i="3"/>
  <c r="E40" i="3"/>
  <c r="E43" i="3"/>
  <c r="E55" i="3"/>
  <c r="E48" i="3"/>
  <c r="E44" i="3"/>
  <c r="E41" i="3"/>
  <c r="E58" i="3"/>
  <c r="E51" i="3"/>
  <c r="E46" i="3"/>
  <c r="F46" i="3" s="1"/>
  <c r="G138" i="3"/>
  <c r="G207" i="3"/>
  <c r="E36" i="1" s="1"/>
  <c r="G152" i="3"/>
  <c r="G228" i="3"/>
  <c r="B3" i="3"/>
  <c r="B3" i="2"/>
  <c r="B2" i="3"/>
  <c r="B2" i="2"/>
  <c r="G3" i="2"/>
  <c r="F266" i="3"/>
  <c r="F265" i="3"/>
  <c r="F264" i="3"/>
  <c r="F263" i="3"/>
  <c r="F253" i="3"/>
  <c r="F251" i="3"/>
  <c r="G261" i="3" s="1"/>
  <c r="G248" i="3"/>
  <c r="G233" i="3"/>
  <c r="E39" i="1" s="1"/>
  <c r="G201" i="3"/>
  <c r="E35" i="1" s="1"/>
  <c r="G182" i="3"/>
  <c r="E30" i="1" s="1"/>
  <c r="G173" i="3"/>
  <c r="E28" i="1" s="1"/>
  <c r="G155" i="3"/>
  <c r="G134" i="3"/>
  <c r="G124" i="3"/>
  <c r="E23" i="1" s="1"/>
  <c r="F204" i="2"/>
  <c r="F203" i="2"/>
  <c r="F202" i="2"/>
  <c r="F201" i="2"/>
  <c r="G204" i="2" s="1"/>
  <c r="F194" i="2"/>
  <c r="F192" i="2"/>
  <c r="G199" i="2" s="1"/>
  <c r="G189" i="2"/>
  <c r="F188" i="2"/>
  <c r="F180" i="2"/>
  <c r="F179" i="2"/>
  <c r="F178" i="2"/>
  <c r="F177" i="2"/>
  <c r="G180" i="2" s="1"/>
  <c r="F175" i="2"/>
  <c r="F174" i="2"/>
  <c r="F173" i="2"/>
  <c r="F172" i="2"/>
  <c r="G175" i="2" s="1"/>
  <c r="F170" i="2"/>
  <c r="F169" i="2"/>
  <c r="F168" i="2"/>
  <c r="F167" i="2"/>
  <c r="G170" i="2" s="1"/>
  <c r="G187" i="2" s="1"/>
  <c r="F159" i="2"/>
  <c r="F158" i="2"/>
  <c r="F157" i="2"/>
  <c r="F156" i="2"/>
  <c r="G159" i="2" s="1"/>
  <c r="F154" i="2"/>
  <c r="F153" i="2"/>
  <c r="F152" i="2"/>
  <c r="G154" i="2" s="1"/>
  <c r="F150" i="2"/>
  <c r="F149" i="2"/>
  <c r="F148" i="2"/>
  <c r="G150" i="2" s="1"/>
  <c r="F146" i="2"/>
  <c r="F145" i="2"/>
  <c r="F144" i="2"/>
  <c r="F143" i="2"/>
  <c r="G146" i="2" s="1"/>
  <c r="F141" i="2"/>
  <c r="F140" i="2"/>
  <c r="F139" i="2"/>
  <c r="F138" i="2"/>
  <c r="G141" i="2" s="1"/>
  <c r="F136" i="2"/>
  <c r="F135" i="2"/>
  <c r="F134" i="2"/>
  <c r="F133" i="2"/>
  <c r="G136" i="2" s="1"/>
  <c r="F131" i="2"/>
  <c r="F130" i="2"/>
  <c r="F129" i="2"/>
  <c r="F127" i="2"/>
  <c r="F126" i="2"/>
  <c r="F125" i="2"/>
  <c r="F116" i="2"/>
  <c r="F115" i="2"/>
  <c r="F114" i="2"/>
  <c r="F113" i="2"/>
  <c r="F112" i="2"/>
  <c r="F111" i="2"/>
  <c r="F109" i="2"/>
  <c r="F108" i="2"/>
  <c r="F107" i="2"/>
  <c r="F105" i="2"/>
  <c r="F104" i="2"/>
  <c r="F103" i="2"/>
  <c r="F101" i="2"/>
  <c r="F100" i="2"/>
  <c r="F99" i="2"/>
  <c r="F97" i="2"/>
  <c r="F96" i="2"/>
  <c r="F95" i="2"/>
  <c r="F93" i="2"/>
  <c r="F92" i="2"/>
  <c r="F91" i="2"/>
  <c r="F89" i="2"/>
  <c r="F88" i="2"/>
  <c r="F87" i="2"/>
  <c r="F85" i="2"/>
  <c r="F84" i="2"/>
  <c r="F83" i="2"/>
  <c r="F81" i="2"/>
  <c r="F80" i="2"/>
  <c r="F79" i="2"/>
  <c r="F69" i="2"/>
  <c r="F68" i="2"/>
  <c r="F67" i="2"/>
  <c r="F66" i="2"/>
  <c r="G76" i="2" s="1"/>
  <c r="F58" i="2"/>
  <c r="F57" i="2"/>
  <c r="F56" i="2"/>
  <c r="F55" i="2"/>
  <c r="F53" i="2"/>
  <c r="F52" i="2"/>
  <c r="F51" i="2"/>
  <c r="F50" i="2"/>
  <c r="G63" i="2" s="1"/>
  <c r="F41" i="2"/>
  <c r="F40" i="2"/>
  <c r="F39" i="2"/>
  <c r="F38" i="2"/>
  <c r="F37" i="2"/>
  <c r="F36" i="2"/>
  <c r="F35" i="2"/>
  <c r="F34" i="2"/>
  <c r="F33" i="2"/>
  <c r="F32" i="2"/>
  <c r="G47" i="2" s="1"/>
  <c r="F19" i="2"/>
  <c r="F18" i="2"/>
  <c r="F17" i="2"/>
  <c r="F16" i="2"/>
  <c r="F15" i="2"/>
  <c r="F14" i="2"/>
  <c r="F13" i="2"/>
  <c r="F12" i="2"/>
  <c r="F11" i="2"/>
  <c r="F10" i="2"/>
  <c r="G192" i="3" l="1"/>
  <c r="E32" i="1" s="1"/>
  <c r="G145" i="3"/>
  <c r="G148" i="3"/>
  <c r="G187" i="3"/>
  <c r="E31" i="1" s="1"/>
  <c r="G196" i="3"/>
  <c r="E34" i="1" s="1"/>
  <c r="G159" i="3"/>
  <c r="G272" i="3"/>
  <c r="G128" i="3"/>
  <c r="E24" i="1" s="1"/>
  <c r="G177" i="3"/>
  <c r="E29" i="1" s="1"/>
  <c r="G141" i="3"/>
  <c r="G238" i="3"/>
  <c r="E25" i="1"/>
  <c r="F44" i="3"/>
  <c r="F41" i="3"/>
  <c r="F55" i="3"/>
  <c r="F48" i="3"/>
  <c r="E38" i="1"/>
  <c r="F54" i="3"/>
  <c r="F47" i="3"/>
  <c r="F43" i="3"/>
  <c r="F40" i="3"/>
  <c r="F57" i="3"/>
  <c r="F50" i="3"/>
  <c r="F39" i="3"/>
  <c r="F56" i="3"/>
  <c r="F49" i="3"/>
  <c r="F45" i="3"/>
  <c r="F42" i="3"/>
  <c r="F58" i="3"/>
  <c r="F51" i="3"/>
  <c r="G29" i="2"/>
  <c r="G81" i="2"/>
  <c r="G85" i="2"/>
  <c r="G89" i="2"/>
  <c r="G93" i="2"/>
  <c r="G97" i="2"/>
  <c r="G101" i="2"/>
  <c r="G105" i="2"/>
  <c r="G109" i="2"/>
  <c r="G117" i="2"/>
  <c r="G127" i="2"/>
  <c r="G131" i="2"/>
  <c r="G122" i="2"/>
  <c r="G210" i="2"/>
  <c r="E40" i="1" l="1"/>
  <c r="G246" i="3"/>
  <c r="G222" i="3"/>
  <c r="G168" i="3"/>
  <c r="E26" i="1"/>
  <c r="E27" i="1" s="1"/>
  <c r="G64" i="3"/>
  <c r="E20" i="1"/>
  <c r="E22" i="1"/>
  <c r="G164" i="2"/>
  <c r="G188" i="2" s="1"/>
  <c r="G211" i="2" s="1"/>
  <c r="E48" i="1"/>
  <c r="D48" i="1"/>
  <c r="G247" i="3" l="1"/>
  <c r="G273" i="3" s="1"/>
  <c r="E21" i="1"/>
  <c r="F21" i="1" s="1"/>
  <c r="D37" i="1"/>
  <c r="D46" i="1"/>
  <c r="E37" i="1"/>
  <c r="E41" i="1"/>
  <c r="E46" i="1"/>
  <c r="F20" i="1"/>
  <c r="F22" i="1"/>
  <c r="F43" i="1"/>
  <c r="F23" i="1"/>
  <c r="D41" i="1"/>
  <c r="F48" i="1"/>
  <c r="D27" i="1"/>
  <c r="F37" i="1" l="1"/>
  <c r="D49" i="1"/>
  <c r="F46" i="1"/>
  <c r="F41" i="1"/>
  <c r="E42" i="1"/>
  <c r="E49" i="1" s="1"/>
  <c r="F27" i="1"/>
  <c r="F42" i="1" l="1"/>
  <c r="F49" i="1" s="1"/>
</calcChain>
</file>

<file path=xl/sharedStrings.xml><?xml version="1.0" encoding="utf-8"?>
<sst xmlns="http://schemas.openxmlformats.org/spreadsheetml/2006/main" count="369" uniqueCount="284">
  <si>
    <t>Subrecipient:</t>
  </si>
  <si>
    <t>Clark County School District - SNRPDP</t>
  </si>
  <si>
    <t>Project Number:</t>
  </si>
  <si>
    <t>23-241-02000</t>
  </si>
  <si>
    <t>UEI (DUNS):</t>
  </si>
  <si>
    <t>SRBYQ7XFBYA6</t>
  </si>
  <si>
    <t>Project Title:</t>
  </si>
  <si>
    <t>SNRPDP</t>
  </si>
  <si>
    <t>Vendor Number:</t>
  </si>
  <si>
    <t>T40231800</t>
  </si>
  <si>
    <t>FISCAL YEAR</t>
  </si>
  <si>
    <t>NDE Use Only</t>
  </si>
  <si>
    <t>Federal/State Project Title:</t>
  </si>
  <si>
    <t>Budget Code:</t>
  </si>
  <si>
    <t>Category</t>
  </si>
  <si>
    <t>Check one below:</t>
  </si>
  <si>
    <t>GL:</t>
  </si>
  <si>
    <t>Budget:</t>
  </si>
  <si>
    <t>CAN Number:</t>
  </si>
  <si>
    <t>Amendment:</t>
  </si>
  <si>
    <t>Job Number:</t>
  </si>
  <si>
    <t>STATE</t>
  </si>
  <si>
    <t>OBJECT</t>
  </si>
  <si>
    <t>DESCRIPTION</t>
  </si>
  <si>
    <t>INSTRUCTION</t>
  </si>
  <si>
    <t>SUPPORT</t>
  </si>
  <si>
    <t>TOTAL</t>
  </si>
  <si>
    <t>Salaries</t>
  </si>
  <si>
    <t>Benefits</t>
  </si>
  <si>
    <t>Purchased Professional Services</t>
  </si>
  <si>
    <t>Purchased Property Services</t>
  </si>
  <si>
    <t>510  Student Travel Services</t>
  </si>
  <si>
    <t>580  Travel</t>
  </si>
  <si>
    <t>500 Other</t>
  </si>
  <si>
    <t>Total 500</t>
  </si>
  <si>
    <t>610  Supplies - Non-IT Related of Lower Value</t>
  </si>
  <si>
    <t>612  Supplies - Non-IT Related of Higher Value</t>
  </si>
  <si>
    <t xml:space="preserve">640  Books and Periodicals </t>
  </si>
  <si>
    <t>641  Textbooks</t>
  </si>
  <si>
    <t>650 Supplies - IT of Lower Value (&lt;1 year of life)</t>
  </si>
  <si>
    <t>651  Software</t>
  </si>
  <si>
    <t>652  Supplies - IT Related of Higher Value</t>
  </si>
  <si>
    <t>653  Web-based and Similar Programs</t>
  </si>
  <si>
    <t>654  Supplies - IT of Lower Value (&gt;1 year of life)</t>
  </si>
  <si>
    <t>Total 600</t>
  </si>
  <si>
    <t>810  Dues and Fees</t>
  </si>
  <si>
    <t>890  Other Miscellaneous</t>
  </si>
  <si>
    <t>800  Other</t>
  </si>
  <si>
    <t>Total 800</t>
  </si>
  <si>
    <t>Subtotal 100 - 600 &amp; 800</t>
  </si>
  <si>
    <t xml:space="preserve"> Indirect Cost</t>
  </si>
  <si>
    <t>Approved Rate:      %</t>
  </si>
  <si>
    <t>730  Equipment: over $5,000 each</t>
  </si>
  <si>
    <t>700  Other</t>
  </si>
  <si>
    <t>Total 700</t>
  </si>
  <si>
    <t>900 Other</t>
  </si>
  <si>
    <t xml:space="preserve">900 Other </t>
  </si>
  <si>
    <t>Total 900</t>
  </si>
  <si>
    <t>Signature:</t>
  </si>
  <si>
    <t xml:space="preserve">                     Date</t>
  </si>
  <si>
    <t>Signature of Authorized Sub-grantee Representative</t>
  </si>
  <si>
    <t>Name/Title:</t>
  </si>
  <si>
    <t>Print Name and Title of Authorized Sub-grantee Representative</t>
  </si>
  <si>
    <t>* All Items of Value must be itemized on the Budget Detail.</t>
  </si>
  <si>
    <t>DEPARTMENT OF EDUCATION USE ONLY</t>
  </si>
  <si>
    <t>** Indirect Cost Rates must be approved by the NV Department of Education</t>
  </si>
  <si>
    <t>______________________</t>
  </si>
  <si>
    <t xml:space="preserve">  _________________  </t>
  </si>
  <si>
    <r>
      <rPr>
        <b/>
        <sz val="10"/>
        <rFont val="Arial"/>
        <family val="2"/>
      </rPr>
      <t xml:space="preserve">  </t>
    </r>
    <r>
      <rPr>
        <sz val="10"/>
        <rFont val="Arial"/>
        <family val="2"/>
      </rPr>
      <t xml:space="preserve">(NDE) </t>
    </r>
    <r>
      <rPr>
        <b/>
        <u/>
        <sz val="10"/>
        <rFont val="Arial"/>
        <family val="2"/>
      </rPr>
      <t>before</t>
    </r>
    <r>
      <rPr>
        <sz val="10"/>
        <rFont val="Arial"/>
        <family val="2"/>
      </rPr>
      <t xml:space="preserve"> the sub-grantee may budget for and charge those costs </t>
    </r>
  </si>
  <si>
    <t>Program Staff Initial</t>
  </si>
  <si>
    <t>Date Approved</t>
  </si>
  <si>
    <r>
      <t xml:space="preserve">  to the grant.</t>
    </r>
    <r>
      <rPr>
        <b/>
        <sz val="10"/>
        <rFont val="Arial"/>
        <family val="2"/>
      </rPr>
      <t xml:space="preserve"> Indirect cost is allowed for Federal Grant Awards only.</t>
    </r>
  </si>
  <si>
    <t>Grant Unit Staff Initial</t>
  </si>
  <si>
    <r>
      <t xml:space="preserve">*** Expenditures </t>
    </r>
    <r>
      <rPr>
        <b/>
        <u/>
        <sz val="10"/>
        <rFont val="Arial"/>
        <family val="2"/>
      </rPr>
      <t>cannot</t>
    </r>
    <r>
      <rPr>
        <sz val="10"/>
        <rFont val="Arial"/>
        <family val="2"/>
      </rPr>
      <t xml:space="preserve"> exceed approved budget in any object code. Any changes to object code budget have to be approved by NDE prior to funds </t>
    </r>
  </si>
  <si>
    <t xml:space="preserve">     being incurred. NDE reserves the right to deny reimbursement for any amount exceeding previously approved budget for each object code .</t>
  </si>
  <si>
    <t>Project No:</t>
  </si>
  <si>
    <t>Fiscal Year:</t>
  </si>
  <si>
    <t>A</t>
  </si>
  <si>
    <t>B</t>
  </si>
  <si>
    <t>C</t>
  </si>
  <si>
    <t>D</t>
  </si>
  <si>
    <t>E</t>
  </si>
  <si>
    <t>F</t>
  </si>
  <si>
    <t>Object Code</t>
  </si>
  <si>
    <t>Title of Position or                   Description of Item</t>
  </si>
  <si>
    <t>FTE</t>
  </si>
  <si>
    <t>Quantity</t>
  </si>
  <si>
    <t>Unit Amount/               Calculations</t>
  </si>
  <si>
    <t>Total  Amount</t>
  </si>
  <si>
    <t>Budget Summary Object Total</t>
  </si>
  <si>
    <t>PERSONNEL:</t>
  </si>
  <si>
    <t>Certified Teachers, Traditional</t>
  </si>
  <si>
    <t>Certified Teachers, Yr Round</t>
  </si>
  <si>
    <t>Substitutes</t>
  </si>
  <si>
    <t>Classified</t>
  </si>
  <si>
    <t>Assistants</t>
  </si>
  <si>
    <t>Aides</t>
  </si>
  <si>
    <t>Extra Duty Stipends: one-time</t>
  </si>
  <si>
    <t>Training Stipends</t>
  </si>
  <si>
    <t>Certified Instructor Stipends</t>
  </si>
  <si>
    <t>Certified Hourly Pay</t>
  </si>
  <si>
    <t>NARRATIVE:</t>
  </si>
  <si>
    <t>100 TOTAL</t>
  </si>
  <si>
    <t>BENEFITS:</t>
  </si>
  <si>
    <t>Group Insurance</t>
  </si>
  <si>
    <t>Life Insurance: Cert / Class</t>
  </si>
  <si>
    <t>Life Insurance: Admin / Pro</t>
  </si>
  <si>
    <t>Long Term Disab: Admin / Pro</t>
  </si>
  <si>
    <t>FICA</t>
  </si>
  <si>
    <t>PERS</t>
  </si>
  <si>
    <t>Medicare</t>
  </si>
  <si>
    <t>Workers Compensation</t>
  </si>
  <si>
    <t>Other Post Emp Benefits</t>
  </si>
  <si>
    <t>Post Employment Benefits</t>
  </si>
  <si>
    <t>Standard fringe benefits rates.</t>
  </si>
  <si>
    <t>200 TOTAL</t>
  </si>
  <si>
    <t>PURCHASED PROF. SERVICES:</t>
  </si>
  <si>
    <t>Educational Consultants</t>
  </si>
  <si>
    <t>Employee Training &amp; Develop</t>
  </si>
  <si>
    <t xml:space="preserve">Other Professional Services </t>
  </si>
  <si>
    <t>300 TOTAL</t>
  </si>
  <si>
    <t>PURCHASED PROP. SERVICES:</t>
  </si>
  <si>
    <t>Utility Services</t>
  </si>
  <si>
    <t>Repairs and Maintenance</t>
  </si>
  <si>
    <t>Rental Land and Buildings</t>
  </si>
  <si>
    <t>Renovating and Remodeling</t>
  </si>
  <si>
    <t>400 TOTAL</t>
  </si>
  <si>
    <t>OTHER PURCHASED SERVICES:</t>
  </si>
  <si>
    <t>Student Transportation</t>
  </si>
  <si>
    <t>Student Travel &amp; Related</t>
  </si>
  <si>
    <t>Postage</t>
  </si>
  <si>
    <t>Cell Phone</t>
  </si>
  <si>
    <t>Printing</t>
  </si>
  <si>
    <t>Student Tuition</t>
  </si>
  <si>
    <t>Staff Travel</t>
  </si>
  <si>
    <t>Non-Staff Travel</t>
  </si>
  <si>
    <t>Insert Object &amp; Description</t>
  </si>
  <si>
    <t>500 TOTAL</t>
  </si>
  <si>
    <t>SUPPLIES:</t>
  </si>
  <si>
    <t>General Supplies</t>
  </si>
  <si>
    <t>Non Info Tech Inventory Items</t>
  </si>
  <si>
    <t>Books and Periodicals</t>
  </si>
  <si>
    <t>Textbooks</t>
  </si>
  <si>
    <t xml:space="preserve">Supplies-Information Technology </t>
  </si>
  <si>
    <t>(Software)</t>
  </si>
  <si>
    <t>Supplies/Equipment (Computers)</t>
  </si>
  <si>
    <t>Web Based &amp; Similar</t>
  </si>
  <si>
    <t>600 TOTAL</t>
  </si>
  <si>
    <t>OTHER OBJECTS:</t>
  </si>
  <si>
    <t>Dues &amp; Fees</t>
  </si>
  <si>
    <t>Miscellaneous</t>
  </si>
  <si>
    <t>800 Other</t>
  </si>
  <si>
    <t>800 TOTAL</t>
  </si>
  <si>
    <t>Subtotal Objects  100 - 600 &amp; 800</t>
  </si>
  <si>
    <t>Approved Indirect Cost Rate                       %</t>
  </si>
  <si>
    <t>EQUIPMENT:</t>
  </si>
  <si>
    <t>Capital Equipment &gt; $5,000</t>
  </si>
  <si>
    <t>700 Other</t>
  </si>
  <si>
    <t>Other &gt; $5,000</t>
  </si>
  <si>
    <t>700 TOTAL</t>
  </si>
  <si>
    <t>Pass through to Districts</t>
  </si>
  <si>
    <t>Pass through to Charter Schools</t>
  </si>
  <si>
    <t>Pass through to Other Entities</t>
  </si>
  <si>
    <t>900 TOTAL</t>
  </si>
  <si>
    <t>GRANT TOTAL</t>
  </si>
  <si>
    <t>Project Title</t>
  </si>
  <si>
    <t>Certified Teachers, Traditional FY26</t>
  </si>
  <si>
    <t>Certified Teachers, Traditional FY27</t>
  </si>
  <si>
    <t>Certified Teachers, Yr Round FY26</t>
  </si>
  <si>
    <t>Certified Teachers, Yr Round FY27</t>
  </si>
  <si>
    <t>Classified Support Staff FY26</t>
  </si>
  <si>
    <t>Classified Support Staff FY27</t>
  </si>
  <si>
    <t>Support - Overtime</t>
  </si>
  <si>
    <t>Administrator FY26</t>
  </si>
  <si>
    <t>Administrator FY27</t>
  </si>
  <si>
    <t>Extra Duty Hourly Pay</t>
  </si>
  <si>
    <r>
      <rPr>
        <sz val="10"/>
        <color rgb="FF000000"/>
        <rFont val="Arial"/>
      </rPr>
      <t xml:space="preserve">OC100 - Salaries for certified, classified support staff (1.2), and 1 part-time administrator based on negotiated agreements with the fiscal agent. </t>
    </r>
    <r>
      <rPr>
        <u/>
        <sz val="10"/>
        <color rgb="FF000000"/>
        <rFont val="Arial"/>
      </rPr>
      <t>Estimates include rounding</t>
    </r>
    <r>
      <rPr>
        <sz val="10"/>
        <color rgb="FF000000"/>
        <rFont val="Arial"/>
      </rPr>
      <t>.</t>
    </r>
  </si>
  <si>
    <t>OC100 - Support Staff Overtime is offered to classified staff for services provided (custodial, technical, clerical, etc) at professional learning events.</t>
  </si>
  <si>
    <t>OC100 - Extra Duty Hourly Pay is offered to certified staff for professional learning outside of contract hours.</t>
  </si>
  <si>
    <t>Group Insurance (EGI)_ License FY26</t>
  </si>
  <si>
    <t>Group Insurance (EGI)_ License FY27</t>
  </si>
  <si>
    <t>Group Insurance (EGI)_ Support FY26</t>
  </si>
  <si>
    <t>Group Insurance (EGI)_ Support FY27</t>
  </si>
  <si>
    <t>Group Insurance (EGI)_ Admin FY26</t>
  </si>
  <si>
    <t>Group Insurance (EGI)_ Admin FY27</t>
  </si>
  <si>
    <t>PERS _ License</t>
  </si>
  <si>
    <t>PERS _Support</t>
  </si>
  <si>
    <t>PERS_ Admin</t>
  </si>
  <si>
    <t>Medicare_License</t>
  </si>
  <si>
    <t>Medicare_Support</t>
  </si>
  <si>
    <t>Medicare_Admin</t>
  </si>
  <si>
    <t>Medicare_Extra Duty</t>
  </si>
  <si>
    <t>Workers Compensation (OIM)_License</t>
  </si>
  <si>
    <t>Workers Compensation (OIM)_Support</t>
  </si>
  <si>
    <t>Workers Compensation (OIM)_Admin</t>
  </si>
  <si>
    <t>Workers Compensation (OIM)_Subs</t>
  </si>
  <si>
    <t>Workers Compensation (OIM)_Extra Duty</t>
  </si>
  <si>
    <t>Vacation Accrual FY26</t>
  </si>
  <si>
    <t>Vacation Accrual FY27</t>
  </si>
  <si>
    <t>Unemployment (SUI)_License</t>
  </si>
  <si>
    <t>Unemployment (SUI)_Support</t>
  </si>
  <si>
    <t>Unemployment (SUI)_Admin</t>
  </si>
  <si>
    <t>Unemployment (SUI)_Subs</t>
  </si>
  <si>
    <t>Unemployment (SUI)_Extra Duty</t>
  </si>
  <si>
    <t>OC200 - Salary fringe benefits calculated using the Fringe Rate Distribution memo from the Clark County School District.</t>
  </si>
  <si>
    <t>OC200 - Vacation Accrual - Vacation buyback for support staff and administrator based on negotiated agreements with the fiscal agent.</t>
  </si>
  <si>
    <t>Think Math Consulting FY26</t>
  </si>
  <si>
    <t>Think Math Consulting FY27</t>
  </si>
  <si>
    <t>Crimson Consulting FY26</t>
  </si>
  <si>
    <t>Crimson Consulting FY27</t>
  </si>
  <si>
    <t>QLQS Administrative Consultant FY26</t>
  </si>
  <si>
    <t>QLQS Administrative Consultant FY27</t>
  </si>
  <si>
    <t>KAK Administrative Consulting FY26</t>
  </si>
  <si>
    <t>KAK Administrative Consulting FY27</t>
  </si>
  <si>
    <t>LasleyED, LLC Consulting FY26</t>
  </si>
  <si>
    <t>LasleyED, LLC Consulting FY27</t>
  </si>
  <si>
    <t>Equity Math LLC FY26</t>
  </si>
  <si>
    <t>Equity Math LLC FY27</t>
  </si>
  <si>
    <t>MMS Consulting FY27</t>
  </si>
  <si>
    <t>ABJ Consultants FY26</t>
  </si>
  <si>
    <t>ABJ Consultants FY27</t>
  </si>
  <si>
    <t>ES/MS Math Consultant FY26</t>
  </si>
  <si>
    <t>ES/MS Math Consultant FY27</t>
  </si>
  <si>
    <t>Nye County School District Support FY26</t>
  </si>
  <si>
    <t>Nye County School District Support FY27</t>
  </si>
  <si>
    <t>Lincoln County School District Support FY26</t>
  </si>
  <si>
    <t>Lincoln County School District Support FY27</t>
  </si>
  <si>
    <t>Esmeralda County School District Support FY26</t>
  </si>
  <si>
    <t>Esmeralda County School District Support FY27</t>
  </si>
  <si>
    <t>Mineral County School District Support FY26</t>
  </si>
  <si>
    <t>Mineral County School District Support FY27</t>
  </si>
  <si>
    <t>NWRPDP ELAD Instructor FY26</t>
  </si>
  <si>
    <t>NWRPDP ELAD Instructor FY27</t>
  </si>
  <si>
    <t>Conference Speaker(s) FY26 - LION</t>
  </si>
  <si>
    <t>Conference Speaker(s) FY27</t>
  </si>
  <si>
    <t>UNLV</t>
  </si>
  <si>
    <t>OC330 - Education consultants are used to support administrative, mathematics, multicultural education, ELA training for teachers and administrators, and NEPF administrator certification. Education consutants include: Think Math Consulting, QLQS Consulting, KAK Consulting, Crimson Consulting, LasleyED Consulting, Equity Math Consulting, MMS Consulting, ES/MS Math Consultant(s), and ABJ Consultants. Education consultants are contracted to design and deliver professional development to educators in-person and/or virtually.</t>
  </si>
  <si>
    <t>OC330 - Regional school district support is to cover outlying counties within the SNRPDP area of service for their internal professional development expenses and RPDP staff. This includes Nye, Mineral, Esmeralda, and Lincoln counties. One NWRPDP (Washoe County School District) part-time trainer will provide support for ELAD courses run through the SNRPDP.</t>
  </si>
  <si>
    <t>OC330 - Conference Speaker(s) for an administrator training event in partnership with the Leadership Institute of Nevada (LION) in FY26 and additional speakers to be used for planned events in FY27.</t>
  </si>
  <si>
    <t>OC330 - UNLV yearly agreement for university costs to run RPDP courses for university graduate credit, registration processing, course scheduling, and application review.</t>
  </si>
  <si>
    <t>OC330 - Employee Training &amp; Development - This funding is used to pay for professional learning registration fees and conference fees related to adult staff training. Possible conferences and/or professional learning may include: NCTM, FETC, NCCE, WIDA, and/or NAME conferences, and other licensed and administrator conference registrations that address state needs.</t>
  </si>
  <si>
    <t>Technology-Related Repair &amp; Maint.</t>
  </si>
  <si>
    <t>Maintenance and repair of AIS copy machines.</t>
  </si>
  <si>
    <t>Communication FY26</t>
  </si>
  <si>
    <t>Communication FY27</t>
  </si>
  <si>
    <t>Zoom Account FY26</t>
  </si>
  <si>
    <t>Zoom Account FY27</t>
  </si>
  <si>
    <t>Website Domain Name &amp; Hosting</t>
  </si>
  <si>
    <t>Mileage</t>
  </si>
  <si>
    <t>Non- Staff Travel</t>
  </si>
  <si>
    <t>OC530 - Communication sevices provide Verizon hotspots (4) to produce internet in rural communities or areas with limited or no service where professional learning services are being delivered. One Zoom account to provide professional learning virtually when required. Domain name for RPDP website.</t>
  </si>
  <si>
    <t>OC531 - Postage is required to send instructional materials and other required paper documents using US Mail and/or a shipping service.</t>
  </si>
  <si>
    <t>OC550 - Printing services will be utilized to produce conference and professional learning training materials such as posters, deliverables, and surveys. Printing will include but is not limited to: standards booklets, SBAC resource binders and evidence guides, NVACS lesson study booklets, parent and family engagement documents, NSTA programs, summer institute support materials, DOK question booklets, admistrator training materials, engagement project documents, NDE Priorities, and computer science CSF, CSD, and CSP training materials.</t>
  </si>
  <si>
    <t>OC580 - Staff travel includes expenditures for transportation, hotel, per diem, parking and other travel related expenses for RPDP staff. Travel cost is an estimate and it is dependent on school district needs, conference attendance, Nevada Legislative Session, NVDOE and other required meetings. Services will be provided as requested from supported NV school districts. Travel will be reimbursed at the approved GSA rates at the time the travel occurs.</t>
  </si>
  <si>
    <t>OC580 - Mileage is for RPDP staff for district, regional, and state work when using their own vehicle. Mileage will be reimbursed at the approved GSA rates at the time the travel occurs.</t>
  </si>
  <si>
    <t>Supplies-Non-IT Related of Lower Value</t>
  </si>
  <si>
    <t>Supplies-Non-IT Related of Higher Value</t>
  </si>
  <si>
    <t>Supplies-IT of Lower Value (&lt;1 year of life)</t>
  </si>
  <si>
    <t>Supplies-IT Related of Higher Value (&gt;$1000)</t>
  </si>
  <si>
    <t>Learning Stream Database FY26 &amp; FY27</t>
  </si>
  <si>
    <t>Swivl Teacher License</t>
  </si>
  <si>
    <t>Supplies-IT of Lower Value (&gt;1 year of life)</t>
  </si>
  <si>
    <t>Laptop Computer FY26</t>
  </si>
  <si>
    <t>Chromebooks FY27</t>
  </si>
  <si>
    <t>Printer FY27</t>
  </si>
  <si>
    <r>
      <rPr>
        <sz val="10"/>
        <color rgb="FF000000"/>
        <rFont val="Arial"/>
      </rPr>
      <t xml:space="preserve">OC610 - Supplies Non-IT Lower Value - Training and office supplies (markers, pens, pencils, chart paper, copy paper, cardstock, batteries, staples, rubber bands, tape, crayons, envelopes, folders, binders, poster printer paper, etc) and other office supplies. Instructional Training Tools (math manipulatives and STEM supply kits). </t>
    </r>
    <r>
      <rPr>
        <i/>
        <sz val="10"/>
        <color rgb="FF000000"/>
        <rFont val="Arial"/>
      </rPr>
      <t>No single item to cost more that $999.00</t>
    </r>
    <r>
      <rPr>
        <sz val="10"/>
        <color rgb="FF000000"/>
        <rFont val="Arial"/>
      </rPr>
      <t>.</t>
    </r>
  </si>
  <si>
    <t>OC640 - Books &amp; Periodicals - Professional texts purchased to support teacher/administrator professional development. Examples of books to include but not limited to: Classroom Ready Number Talks, Seven Simple Secrets, What Great Teachers Do Differently, The Language-Rich Classroom, Next Steps in Reading Instruction, The Teacher Clarity Playbook, Case Studies to Engage Every Family, The Lesson Planning Handbook, Shifting the Balance, Powerful Partnerships, PLC+ Playbook, Success Critieria, The Writing Revolution, The Megabook of Fluency, Reading Above the Fray, and others.</t>
  </si>
  <si>
    <r>
      <rPr>
        <sz val="10"/>
        <color rgb="FF000000"/>
        <rFont val="Arial"/>
      </rPr>
      <t xml:space="preserve">OC650 - Supplies-IT of Lower Value (&lt;1 year of life) - Small technology equipment repair and replacement (cables, chargers, flash drives, computer cases, etc), copy machine toner, and printer toner/ink.  </t>
    </r>
    <r>
      <rPr>
        <i/>
        <sz val="10"/>
        <color rgb="FF000000"/>
        <rFont val="Arial"/>
      </rPr>
      <t>All items have an expected useful life of less than one year. No single item to cost more than $999.00.</t>
    </r>
  </si>
  <si>
    <r>
      <rPr>
        <sz val="10"/>
        <color rgb="FF000000"/>
        <rFont val="Arial"/>
      </rPr>
      <t xml:space="preserve">OC652 - Supplies-IT of Higher Value ($1000-$4999 per unit) - Swivl M2 Device with microphone to be used with new/novice teacher observations and NEPF Administrator Certification coursework for observation calibration.  </t>
    </r>
    <r>
      <rPr>
        <i/>
        <sz val="10"/>
        <color rgb="FF000000"/>
        <rFont val="Arial"/>
      </rPr>
      <t>All items have an expected useful life of less than one year. No single item to cost less than $1,000.00 or more than $4,999.00.</t>
    </r>
  </si>
  <si>
    <t>OC653 Web Based &amp; Similar - Staff web-based tools for designing and delivering professional development using programs that are only accessed via the Internet (Padlet, PearDeck, DocHub, Screencastify, Google Enterprise, etc).</t>
  </si>
  <si>
    <t>OC653 Web Based &amp; Similar - Monthly subscription for Learning Stream registration management and database software with two administrative users.</t>
  </si>
  <si>
    <t>OC653 Web Based &amp; Similar - Annual subscription for Swivl MirrorTalk M2 individual teacher license.</t>
  </si>
  <si>
    <r>
      <rPr>
        <sz val="10"/>
        <color rgb="FF000000"/>
        <rFont val="Arial"/>
      </rPr>
      <t xml:space="preserve">OC654 - Supplies-IT of Lower Value (&gt;1 year of life) - Replacement Chromebook computers for staff and training sessions. To be purchased through the CCSD shopping cart at a district negotiated cost. </t>
    </r>
    <r>
      <rPr>
        <i/>
        <sz val="10"/>
        <color rgb="FF000000"/>
        <rFont val="Arial"/>
      </rPr>
      <t>All items have an expected useful life of more than one year. No single item to cost more than $999.00.</t>
    </r>
  </si>
  <si>
    <r>
      <rPr>
        <sz val="10"/>
        <color rgb="FF000000"/>
        <rFont val="Arial"/>
      </rPr>
      <t>OC654 - Supplies-IT of Lower Value (&gt;1 year of life) - Replacement printers for staff. To be purchased through the CCSD shopping cart at a district negotiated cost.</t>
    </r>
    <r>
      <rPr>
        <i/>
        <sz val="10"/>
        <color rgb="FF000000"/>
        <rFont val="Arial"/>
      </rPr>
      <t xml:space="preserve"> All items have an expected useful life of more than one year. No single item to cost more than $999.00.</t>
    </r>
  </si>
  <si>
    <r>
      <rPr>
        <sz val="10"/>
        <color rgb="FF000000"/>
        <rFont val="Arial"/>
      </rPr>
      <t xml:space="preserve">OC654 - Supplies-IT of Lower Value (&gt;1 year of life) - Replacement laptop computers for staff. To be purchased through the CCSD shopping cart at a district negotiated cost. </t>
    </r>
    <r>
      <rPr>
        <i/>
        <sz val="10"/>
        <color rgb="FF000000"/>
        <rFont val="Arial"/>
      </rPr>
      <t>All items have an expected useful life of more than one year. No single item to cost more than $999.00.</t>
    </r>
  </si>
  <si>
    <t>Praxis Reimbursement</t>
  </si>
  <si>
    <t>OC810 - Dues &amp; Fees - Costs associated with professional memberships for staff (NCTM, ILA, ASCD, Education Week, NAEYC, TESOL, etc). Praxis fee reimbursement for teachers participating in the RPDP MS Math Cohort Program.</t>
  </si>
  <si>
    <t>Approved Indirect Cost</t>
  </si>
  <si>
    <t>TOTAL 700</t>
  </si>
  <si>
    <t xml:space="preserve">Other Items </t>
  </si>
  <si>
    <t>Pass through Districts</t>
  </si>
  <si>
    <t>Pass through Charter Schools</t>
  </si>
  <si>
    <t>Pass through Other Entities</t>
  </si>
  <si>
    <t>OC100 - Substitutes are used in the CCSD to cover licensed teachers during the school day to attend RPDP trainings.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</si>
</sst>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0.00_);_(&quot;$&quot;* \(#,##0.00\);_(&quot;$&quot;* &quot;-&quot;??_);_(@_)"/>
    <numFmt numFmtId="43" formatCode="_(* #,##0.00_);_(* \(#,##0.00\);_(* &quot;-&quot;??_);_(@_)"/>
    <numFmt numFmtId="164" formatCode="0.0"/>
    <numFmt numFmtId="165" formatCode="&quot;$&quot;#,##0.00;[Red]&quot;$&quot;#,##0.00"/>
    <numFmt numFmtId="166" formatCode="_([$$-409]* #,##0.00_);_([$$-409]* \(#,##0.00\);_([$$-409]* &quot;-&quot;??_);_(@_)"/>
  </numFmts>
  <fonts count="13" x14ac:knownFonts="1">
    <font>
      <sz val="10"/>
      <name val="Arial"/>
      <family val="2"/>
    </font>
    <font>
      <sz val="11"/>
      <color theme="1"/>
      <name val="Calibri"/>
      <family val="2"/>
      <scheme val="minor"/>
    </font>
    <font>
      <sz val="10"/>
      <name val="Arial"/>
      <family val="2"/>
    </font>
    <font>
      <b/>
      <sz val="10"/>
      <name val="Arial"/>
      <family val="2"/>
    </font>
    <font>
      <b/>
      <u/>
      <sz val="10"/>
      <name val="Arial"/>
      <family val="2"/>
    </font>
    <font>
      <sz val="11"/>
      <name val="Arial"/>
      <family val="2"/>
    </font>
    <font>
      <sz val="11"/>
      <name val="Calibri"/>
      <family val="2"/>
      <scheme val="minor"/>
    </font>
    <font>
      <b/>
      <sz val="10"/>
      <color indexed="10"/>
      <name val="Arial"/>
      <family val="2"/>
    </font>
    <font>
      <b/>
      <sz val="9"/>
      <name val="Arial"/>
      <family val="2"/>
    </font>
    <font>
      <sz val="10"/>
      <color rgb="FF000000"/>
      <name val="Arial"/>
    </font>
    <font>
      <u/>
      <sz val="10"/>
      <color rgb="FF000000"/>
      <name val="Arial"/>
    </font>
    <font>
      <i/>
      <sz val="10"/>
      <color rgb="FF000000"/>
      <name val="Arial"/>
    </font>
    <font>
      <b/>
      <sz val="10"/>
      <color rgb="FFA20000"/>
      <name val="Arial"/>
      <family val="2"/>
    </font>
  </fonts>
  <fills count="14">
    <fill>
      <patternFill patternType="none"/>
    </fill>
    <fill>
      <patternFill patternType="gray125"/>
    </fill>
    <fill>
      <patternFill patternType="solid">
        <fgColor rgb="FFFFFF66"/>
        <bgColor indexed="64"/>
      </patternFill>
    </fill>
    <fill>
      <patternFill patternType="solid">
        <fgColor rgb="FFFFFF00"/>
        <bgColor indexed="64"/>
      </patternFill>
    </fill>
    <fill>
      <patternFill patternType="solid">
        <fgColor theme="8" tint="0.79998168889431442"/>
        <bgColor indexed="64"/>
      </patternFill>
    </fill>
    <fill>
      <patternFill patternType="solid">
        <fgColor indexed="22"/>
        <bgColor indexed="64"/>
      </patternFill>
    </fill>
    <fill>
      <patternFill patternType="solid">
        <fgColor theme="3" tint="0.79998168889431442"/>
        <bgColor indexed="64"/>
      </patternFill>
    </fill>
    <fill>
      <patternFill patternType="solid">
        <fgColor theme="9" tint="0.59999389629810485"/>
        <bgColor indexed="64"/>
      </patternFill>
    </fill>
    <fill>
      <patternFill patternType="solid">
        <fgColor rgb="FFDAEEF3"/>
        <bgColor indexed="64"/>
      </patternFill>
    </fill>
    <fill>
      <patternFill patternType="solid">
        <fgColor theme="8" tint="0.59999389629810485"/>
        <bgColor indexed="64"/>
      </patternFill>
    </fill>
    <fill>
      <patternFill patternType="solid">
        <fgColor theme="0" tint="-0.14999847407452621"/>
        <bgColor indexed="64"/>
      </patternFill>
    </fill>
    <fill>
      <patternFill patternType="solid">
        <fgColor theme="0"/>
        <bgColor indexed="64"/>
      </patternFill>
    </fill>
    <fill>
      <patternFill patternType="solid">
        <fgColor rgb="FFFFFFFF"/>
        <bgColor indexed="64"/>
      </patternFill>
    </fill>
    <fill>
      <patternFill patternType="solid">
        <fgColor rgb="FFFCD5B4"/>
        <bgColor indexed="64"/>
      </patternFill>
    </fill>
  </fills>
  <borders count="68">
    <border>
      <left/>
      <right/>
      <top/>
      <bottom/>
      <diagonal/>
    </border>
    <border>
      <left/>
      <right/>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medium">
        <color indexed="64"/>
      </left>
      <right style="medium">
        <color indexed="64"/>
      </right>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bottom style="medium">
        <color indexed="64"/>
      </bottom>
      <diagonal/>
    </border>
    <border>
      <left/>
      <right style="medium">
        <color indexed="64"/>
      </right>
      <top style="thin">
        <color indexed="64"/>
      </top>
      <bottom style="thin">
        <color indexed="64"/>
      </bottom>
      <diagonal/>
    </border>
    <border>
      <left style="thin">
        <color indexed="64"/>
      </left>
      <right style="medium">
        <color indexed="64"/>
      </right>
      <top style="medium">
        <color indexed="64"/>
      </top>
      <bottom style="medium">
        <color indexed="64"/>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bottom/>
      <diagonal/>
    </border>
    <border>
      <left/>
      <right style="thick">
        <color indexed="64"/>
      </right>
      <top/>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style="thin">
        <color indexed="64"/>
      </left>
      <right style="medium">
        <color indexed="64"/>
      </right>
      <top style="medium">
        <color indexed="64"/>
      </top>
      <bottom/>
      <diagonal/>
    </border>
    <border>
      <left/>
      <right/>
      <top/>
      <bottom style="thin">
        <color indexed="64"/>
      </bottom>
      <diagonal/>
    </border>
    <border>
      <left style="double">
        <color indexed="64"/>
      </left>
      <right style="medium">
        <color indexed="64"/>
      </right>
      <top style="double">
        <color indexed="64"/>
      </top>
      <bottom style="double">
        <color indexed="64"/>
      </bottom>
      <diagonal/>
    </border>
    <border>
      <left style="medium">
        <color indexed="64"/>
      </left>
      <right style="medium">
        <color indexed="64"/>
      </right>
      <top style="double">
        <color indexed="64"/>
      </top>
      <bottom style="double">
        <color indexed="64"/>
      </bottom>
      <diagonal/>
    </border>
    <border>
      <left/>
      <right/>
      <top style="double">
        <color indexed="64"/>
      </top>
      <bottom style="double">
        <color indexed="64"/>
      </bottom>
      <diagonal/>
    </border>
    <border>
      <left style="medium">
        <color indexed="64"/>
      </left>
      <right style="double">
        <color indexed="64"/>
      </right>
      <top style="double">
        <color indexed="64"/>
      </top>
      <bottom style="double">
        <color indexed="64"/>
      </bottom>
      <diagonal/>
    </border>
    <border>
      <left style="double">
        <color indexed="64"/>
      </left>
      <right style="double">
        <color indexed="64"/>
      </right>
      <top style="double">
        <color indexed="64"/>
      </top>
      <bottom style="double">
        <color indexed="64"/>
      </bottom>
      <diagonal/>
    </border>
    <border>
      <left style="double">
        <color indexed="64"/>
      </left>
      <right style="medium">
        <color indexed="64"/>
      </right>
      <top/>
      <bottom/>
      <diagonal/>
    </border>
    <border>
      <left style="medium">
        <color indexed="64"/>
      </left>
      <right style="medium">
        <color indexed="64"/>
      </right>
      <top style="double">
        <color indexed="64"/>
      </top>
      <bottom/>
      <diagonal/>
    </border>
    <border>
      <left style="medium">
        <color indexed="64"/>
      </left>
      <right/>
      <top style="double">
        <color indexed="64"/>
      </top>
      <bottom/>
      <diagonal/>
    </border>
    <border>
      <left style="medium">
        <color indexed="64"/>
      </left>
      <right style="double">
        <color indexed="64"/>
      </right>
      <top style="double">
        <color indexed="64"/>
      </top>
      <bottom/>
      <diagonal/>
    </border>
    <border>
      <left style="double">
        <color indexed="64"/>
      </left>
      <right style="double">
        <color indexed="64"/>
      </right>
      <top style="double">
        <color indexed="64"/>
      </top>
      <bottom/>
      <diagonal/>
    </border>
    <border>
      <left style="medium">
        <color indexed="64"/>
      </left>
      <right/>
      <top/>
      <bottom/>
      <diagonal/>
    </border>
    <border>
      <left style="medium">
        <color indexed="64"/>
      </left>
      <right style="double">
        <color indexed="64"/>
      </right>
      <top/>
      <bottom/>
      <diagonal/>
    </border>
    <border>
      <left style="double">
        <color indexed="64"/>
      </left>
      <right style="double">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double">
        <color indexed="64"/>
      </left>
      <right style="medium">
        <color indexed="64"/>
      </right>
      <top/>
      <bottom style="medium">
        <color indexed="64"/>
      </bottom>
      <diagonal/>
    </border>
    <border>
      <left style="medium">
        <color indexed="64"/>
      </left>
      <right/>
      <top/>
      <bottom style="medium">
        <color indexed="64"/>
      </bottom>
      <diagonal/>
    </border>
    <border>
      <left style="medium">
        <color indexed="64"/>
      </left>
      <right style="double">
        <color indexed="64"/>
      </right>
      <top style="medium">
        <color indexed="64"/>
      </top>
      <bottom style="medium">
        <color indexed="64"/>
      </bottom>
      <diagonal/>
    </border>
    <border>
      <left style="double">
        <color indexed="64"/>
      </left>
      <right style="double">
        <color indexed="64"/>
      </right>
      <top style="medium">
        <color indexed="64"/>
      </top>
      <bottom style="medium">
        <color indexed="64"/>
      </bottom>
      <diagonal/>
    </border>
    <border>
      <left style="double">
        <color indexed="64"/>
      </left>
      <right style="medium">
        <color indexed="64"/>
      </right>
      <top style="medium">
        <color indexed="64"/>
      </top>
      <bottom/>
      <diagonal/>
    </border>
    <border>
      <left style="medium">
        <color indexed="64"/>
      </left>
      <right style="double">
        <color indexed="64"/>
      </right>
      <top style="medium">
        <color indexed="64"/>
      </top>
      <bottom/>
      <diagonal/>
    </border>
    <border>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bottom style="medium">
        <color indexed="64"/>
      </bottom>
      <diagonal/>
    </border>
    <border>
      <left style="double">
        <color indexed="64"/>
      </left>
      <right style="medium">
        <color indexed="64"/>
      </right>
      <top/>
      <bottom style="thin">
        <color indexed="64"/>
      </bottom>
      <diagonal/>
    </border>
    <border>
      <left style="medium">
        <color indexed="64"/>
      </left>
      <right/>
      <top/>
      <bottom style="thin">
        <color indexed="64"/>
      </bottom>
      <diagonal/>
    </border>
    <border>
      <left/>
      <right style="medium">
        <color indexed="64"/>
      </right>
      <top/>
      <bottom style="medium">
        <color indexed="64"/>
      </bottom>
      <diagonal/>
    </border>
    <border>
      <left style="double">
        <color indexed="64"/>
      </left>
      <right/>
      <top style="medium">
        <color indexed="64"/>
      </top>
      <bottom style="medium">
        <color indexed="64"/>
      </bottom>
      <diagonal/>
    </border>
    <border>
      <left style="double">
        <color indexed="64"/>
      </left>
      <right/>
      <top/>
      <bottom/>
      <diagonal/>
    </border>
    <border>
      <left/>
      <right/>
      <top style="medium">
        <color indexed="64"/>
      </top>
      <bottom style="double">
        <color indexed="64"/>
      </bottom>
      <diagonal/>
    </border>
    <border>
      <left/>
      <right style="double">
        <color indexed="64"/>
      </right>
      <top style="medium">
        <color indexed="64"/>
      </top>
      <bottom style="double">
        <color indexed="64"/>
      </bottom>
      <diagonal/>
    </border>
    <border>
      <left/>
      <right style="double">
        <color indexed="64"/>
      </right>
      <top/>
      <bottom style="medium">
        <color indexed="64"/>
      </bottom>
      <diagonal/>
    </border>
    <border>
      <left/>
      <right style="medium">
        <color rgb="FF000000"/>
      </right>
      <top/>
      <bottom/>
      <diagonal/>
    </border>
  </borders>
  <cellStyleXfs count="5">
    <xf numFmtId="0" fontId="0" fillId="0" borderId="0"/>
    <xf numFmtId="44" fontId="1"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9" fontId="2" fillId="0" borderId="0" applyFont="0" applyFill="0" applyBorder="0" applyAlignment="0" applyProtection="0"/>
  </cellStyleXfs>
  <cellXfs count="272">
    <xf numFmtId="0" fontId="0" fillId="0" borderId="0" xfId="0"/>
    <xf numFmtId="0" fontId="0" fillId="0" borderId="0" xfId="0" applyProtection="1">
      <protection locked="0"/>
    </xf>
    <xf numFmtId="0" fontId="2" fillId="0" borderId="0" xfId="0" applyFont="1" applyProtection="1">
      <protection locked="0"/>
    </xf>
    <xf numFmtId="0" fontId="3" fillId="0" borderId="0" xfId="0" quotePrefix="1" applyFont="1" applyAlignment="1" applyProtection="1">
      <alignment horizontal="left"/>
      <protection locked="0"/>
    </xf>
    <xf numFmtId="2" fontId="2" fillId="2" borderId="1" xfId="0" applyNumberFormat="1" applyFont="1" applyFill="1" applyBorder="1" applyAlignment="1" applyProtection="1">
      <alignment horizontal="right" wrapText="1"/>
      <protection locked="0"/>
    </xf>
    <xf numFmtId="0" fontId="3" fillId="0" borderId="0" xfId="0" applyFont="1" applyAlignment="1" applyProtection="1">
      <alignment horizontal="left"/>
      <protection locked="0"/>
    </xf>
    <xf numFmtId="2" fontId="2" fillId="0" borderId="0" xfId="0" applyNumberFormat="1" applyFont="1" applyAlignment="1" applyProtection="1">
      <alignment horizontal="center"/>
      <protection locked="0"/>
    </xf>
    <xf numFmtId="0" fontId="3" fillId="0" borderId="0" xfId="0" applyFont="1" applyProtection="1">
      <protection locked="0"/>
    </xf>
    <xf numFmtId="0" fontId="3" fillId="0" borderId="0" xfId="0" applyFont="1" applyAlignment="1" applyProtection="1">
      <alignment horizontal="center"/>
      <protection locked="0"/>
    </xf>
    <xf numFmtId="49" fontId="3" fillId="0" borderId="0" xfId="0" quotePrefix="1" applyNumberFormat="1" applyFont="1" applyProtection="1">
      <protection locked="0"/>
    </xf>
    <xf numFmtId="0" fontId="4" fillId="0" borderId="0" xfId="0" applyFont="1" applyProtection="1">
      <protection locked="0"/>
    </xf>
    <xf numFmtId="0" fontId="3" fillId="0" borderId="0" xfId="0" quotePrefix="1" applyFont="1" applyAlignment="1" applyProtection="1">
      <alignment horizontal="center"/>
      <protection locked="0"/>
    </xf>
    <xf numFmtId="1" fontId="2" fillId="4" borderId="1" xfId="0" applyNumberFormat="1" applyFont="1" applyFill="1" applyBorder="1" applyAlignment="1" applyProtection="1">
      <alignment horizontal="center"/>
      <protection locked="0"/>
    </xf>
    <xf numFmtId="2" fontId="2" fillId="0" borderId="0" xfId="0" applyNumberFormat="1" applyFont="1" applyProtection="1">
      <protection locked="0"/>
    </xf>
    <xf numFmtId="0" fontId="3" fillId="0" borderId="3" xfId="0" applyFont="1" applyBorder="1" applyAlignment="1">
      <alignment horizontal="center"/>
    </xf>
    <xf numFmtId="0" fontId="3" fillId="0" borderId="4" xfId="0" applyFont="1" applyBorder="1" applyAlignment="1">
      <alignment horizontal="center"/>
    </xf>
    <xf numFmtId="0" fontId="0" fillId="0" borderId="5" xfId="0" applyBorder="1"/>
    <xf numFmtId="0" fontId="3" fillId="0" borderId="5" xfId="0" applyFont="1" applyBorder="1" applyAlignment="1">
      <alignment horizontal="center"/>
    </xf>
    <xf numFmtId="0" fontId="0" fillId="0" borderId="6" xfId="0" applyBorder="1" applyAlignment="1">
      <alignment horizontal="left"/>
    </xf>
    <xf numFmtId="0" fontId="2" fillId="4" borderId="7" xfId="0" applyFont="1" applyFill="1" applyBorder="1"/>
    <xf numFmtId="0" fontId="0" fillId="4" borderId="7" xfId="0" applyFill="1" applyBorder="1"/>
    <xf numFmtId="0" fontId="0" fillId="0" borderId="11" xfId="0" applyBorder="1" applyAlignment="1">
      <alignment horizontal="left"/>
    </xf>
    <xf numFmtId="0" fontId="2" fillId="0" borderId="7" xfId="0" applyFont="1" applyBorder="1"/>
    <xf numFmtId="0" fontId="0" fillId="0" borderId="4" xfId="0" applyBorder="1" applyAlignment="1">
      <alignment horizontal="left"/>
    </xf>
    <xf numFmtId="0" fontId="5" fillId="5" borderId="13" xfId="0" applyFont="1" applyFill="1" applyBorder="1" applyAlignment="1">
      <alignment horizontal="center"/>
    </xf>
    <xf numFmtId="0" fontId="0" fillId="0" borderId="15" xfId="0" applyBorder="1" applyAlignment="1">
      <alignment horizontal="left"/>
    </xf>
    <xf numFmtId="0" fontId="3" fillId="4" borderId="7" xfId="0" applyFont="1" applyFill="1" applyBorder="1"/>
    <xf numFmtId="0" fontId="0" fillId="0" borderId="7" xfId="0" applyBorder="1"/>
    <xf numFmtId="0" fontId="2" fillId="0" borderId="16" xfId="0" applyFont="1" applyBorder="1"/>
    <xf numFmtId="0" fontId="2" fillId="0" borderId="7" xfId="0" applyFont="1" applyBorder="1" applyAlignment="1">
      <alignment wrapText="1"/>
    </xf>
    <xf numFmtId="0" fontId="3" fillId="0" borderId="17" xfId="0" applyFont="1" applyBorder="1" applyAlignment="1">
      <alignment horizontal="left"/>
    </xf>
    <xf numFmtId="0" fontId="0" fillId="0" borderId="18" xfId="0" applyBorder="1"/>
    <xf numFmtId="0" fontId="2" fillId="6" borderId="19" xfId="0" applyFont="1" applyFill="1" applyBorder="1" applyAlignment="1" applyProtection="1">
      <alignment horizontal="left"/>
      <protection locked="0"/>
    </xf>
    <xf numFmtId="44" fontId="0" fillId="0" borderId="0" xfId="0" applyNumberFormat="1"/>
    <xf numFmtId="0" fontId="3" fillId="9" borderId="19" xfId="0" applyFont="1" applyFill="1" applyBorder="1" applyAlignment="1">
      <alignment horizontal="left"/>
    </xf>
    <xf numFmtId="0" fontId="0" fillId="9" borderId="18" xfId="0" applyFill="1" applyBorder="1"/>
    <xf numFmtId="39" fontId="0" fillId="0" borderId="0" xfId="0" applyNumberFormat="1"/>
    <xf numFmtId="0" fontId="5" fillId="0" borderId="0" xfId="0" applyFont="1"/>
    <xf numFmtId="2" fontId="2" fillId="2" borderId="1" xfId="0" applyNumberFormat="1" applyFont="1" applyFill="1" applyBorder="1" applyAlignment="1" applyProtection="1">
      <alignment horizontal="center"/>
      <protection locked="0"/>
    </xf>
    <xf numFmtId="0" fontId="5" fillId="0" borderId="0" xfId="0" applyFont="1" applyProtection="1">
      <protection locked="0"/>
    </xf>
    <xf numFmtId="14" fontId="2" fillId="2" borderId="1" xfId="0" applyNumberFormat="1" applyFont="1" applyFill="1" applyBorder="1" applyAlignment="1" applyProtection="1">
      <alignment horizontal="center"/>
      <protection locked="0"/>
    </xf>
    <xf numFmtId="0" fontId="5" fillId="0" borderId="0" xfId="0" quotePrefix="1" applyFont="1" applyAlignment="1">
      <alignment horizontal="left"/>
    </xf>
    <xf numFmtId="0" fontId="2" fillId="0" borderId="0" xfId="0" applyFont="1"/>
    <xf numFmtId="0" fontId="0" fillId="0" borderId="24" xfId="0" applyBorder="1" applyAlignment="1">
      <alignment horizontal="centerContinuous"/>
    </xf>
    <xf numFmtId="0" fontId="0" fillId="0" borderId="25" xfId="0" applyBorder="1" applyAlignment="1">
      <alignment horizontal="centerContinuous"/>
    </xf>
    <xf numFmtId="0" fontId="0" fillId="0" borderId="26" xfId="0" applyBorder="1"/>
    <xf numFmtId="0" fontId="2" fillId="0" borderId="27" xfId="0" applyFont="1" applyBorder="1"/>
    <xf numFmtId="0" fontId="0" fillId="0" borderId="29" xfId="0" applyBorder="1"/>
    <xf numFmtId="0" fontId="3" fillId="0" borderId="0" xfId="0" applyFont="1"/>
    <xf numFmtId="0" fontId="3" fillId="8" borderId="6" xfId="0" applyFont="1" applyFill="1" applyBorder="1"/>
    <xf numFmtId="0" fontId="0" fillId="0" borderId="4" xfId="0" applyBorder="1"/>
    <xf numFmtId="10" fontId="0" fillId="6" borderId="19" xfId="0" applyNumberFormat="1" applyFill="1" applyBorder="1" applyAlignment="1">
      <alignment horizontal="left"/>
    </xf>
    <xf numFmtId="44" fontId="0" fillId="4" borderId="8" xfId="1" applyFont="1" applyFill="1" applyBorder="1" applyAlignment="1">
      <alignment horizontal="right"/>
    </xf>
    <xf numFmtId="44" fontId="0" fillId="4" borderId="6" xfId="1" applyFont="1" applyFill="1" applyBorder="1"/>
    <xf numFmtId="44" fontId="0" fillId="4" borderId="9" xfId="1" applyFont="1" applyFill="1" applyBorder="1"/>
    <xf numFmtId="44" fontId="0" fillId="4" borderId="10" xfId="1" applyFont="1" applyFill="1" applyBorder="1" applyAlignment="1">
      <alignment horizontal="right"/>
    </xf>
    <xf numFmtId="44" fontId="0" fillId="0" borderId="6" xfId="1" applyFont="1" applyBorder="1"/>
    <xf numFmtId="44" fontId="5" fillId="5" borderId="12" xfId="1" applyFont="1" applyFill="1" applyBorder="1" applyAlignment="1">
      <alignment horizontal="center"/>
    </xf>
    <xf numFmtId="44" fontId="5" fillId="5" borderId="13" xfId="1" applyFont="1" applyFill="1" applyBorder="1" applyAlignment="1">
      <alignment horizontal="center"/>
    </xf>
    <xf numFmtId="44" fontId="5" fillId="5" borderId="14" xfId="1" applyFont="1" applyFill="1" applyBorder="1" applyAlignment="1">
      <alignment horizontal="center"/>
    </xf>
    <xf numFmtId="44" fontId="0" fillId="0" borderId="19" xfId="1" applyFont="1" applyBorder="1" applyAlignment="1">
      <alignment horizontal="right"/>
    </xf>
    <xf numFmtId="44" fontId="0" fillId="8" borderId="6" xfId="1" applyFont="1" applyFill="1" applyBorder="1"/>
    <xf numFmtId="44" fontId="0" fillId="0" borderId="21" xfId="1" applyFont="1" applyBorder="1"/>
    <xf numFmtId="44" fontId="5" fillId="9" borderId="22" xfId="1" applyFont="1" applyFill="1" applyBorder="1" applyAlignment="1">
      <alignment horizontal="right"/>
    </xf>
    <xf numFmtId="44" fontId="6" fillId="7" borderId="20" xfId="1" applyFont="1" applyFill="1" applyBorder="1" applyAlignment="1">
      <alignment horizontal="center"/>
    </xf>
    <xf numFmtId="44" fontId="6" fillId="7" borderId="20" xfId="1" quotePrefix="1" applyFont="1" applyFill="1" applyBorder="1" applyAlignment="1">
      <alignment horizontal="center"/>
    </xf>
    <xf numFmtId="0" fontId="3" fillId="0" borderId="26" xfId="0" applyFont="1" applyBorder="1" applyAlignment="1">
      <alignment horizontal="centerContinuous"/>
    </xf>
    <xf numFmtId="0" fontId="0" fillId="0" borderId="0" xfId="0" applyAlignment="1">
      <alignment horizontal="centerContinuous"/>
    </xf>
    <xf numFmtId="0" fontId="0" fillId="0" borderId="27" xfId="0" applyBorder="1" applyAlignment="1">
      <alignment horizontal="centerContinuous"/>
    </xf>
    <xf numFmtId="1" fontId="2" fillId="0" borderId="1" xfId="0" applyNumberFormat="1" applyFont="1" applyBorder="1" applyAlignment="1" applyProtection="1">
      <alignment horizontal="center"/>
      <protection locked="0"/>
    </xf>
    <xf numFmtId="44" fontId="0" fillId="6" borderId="31" xfId="1" applyFont="1" applyFill="1" applyBorder="1"/>
    <xf numFmtId="44" fontId="0" fillId="6" borderId="19" xfId="0" applyNumberFormat="1" applyFill="1" applyBorder="1"/>
    <xf numFmtId="0" fontId="2" fillId="0" borderId="11" xfId="0" applyFont="1" applyBorder="1" applyAlignment="1">
      <alignment horizontal="left"/>
    </xf>
    <xf numFmtId="0" fontId="7" fillId="0" borderId="0" xfId="0" applyFont="1" applyProtection="1">
      <protection locked="0"/>
    </xf>
    <xf numFmtId="44" fontId="2" fillId="0" borderId="0" xfId="0" applyNumberFormat="1" applyFont="1" applyProtection="1">
      <protection locked="0"/>
    </xf>
    <xf numFmtId="49" fontId="3" fillId="0" borderId="32" xfId="0" applyNumberFormat="1" applyFont="1" applyBorder="1" applyAlignment="1" applyProtection="1">
      <alignment horizontal="center"/>
      <protection locked="0"/>
    </xf>
    <xf numFmtId="0" fontId="2" fillId="0" borderId="0" xfId="0" applyFont="1" applyAlignment="1" applyProtection="1">
      <alignment horizontal="left"/>
      <protection locked="0"/>
    </xf>
    <xf numFmtId="44" fontId="3" fillId="0" borderId="0" xfId="0" applyNumberFormat="1" applyFont="1" applyAlignment="1" applyProtection="1">
      <alignment horizontal="center"/>
      <protection locked="0"/>
    </xf>
    <xf numFmtId="0" fontId="3" fillId="0" borderId="33" xfId="0" applyFont="1" applyBorder="1" applyAlignment="1" applyProtection="1">
      <alignment horizontal="center" vertical="top" wrapText="1"/>
      <protection locked="0"/>
    </xf>
    <xf numFmtId="0" fontId="3" fillId="0" borderId="34" xfId="0" applyFont="1" applyBorder="1" applyAlignment="1" applyProtection="1">
      <alignment horizontal="center" vertical="top" wrapText="1"/>
      <protection locked="0"/>
    </xf>
    <xf numFmtId="0" fontId="3" fillId="0" borderId="35" xfId="0" applyFont="1" applyBorder="1" applyAlignment="1" applyProtection="1">
      <alignment horizontal="center" vertical="top" wrapText="1"/>
      <protection locked="0"/>
    </xf>
    <xf numFmtId="44" fontId="3" fillId="0" borderId="36" xfId="0" applyNumberFormat="1" applyFont="1" applyBorder="1" applyAlignment="1" applyProtection="1">
      <alignment horizontal="center" vertical="top" wrapText="1"/>
      <protection locked="0"/>
    </xf>
    <xf numFmtId="44" fontId="3" fillId="10" borderId="37" xfId="0" applyNumberFormat="1" applyFont="1" applyFill="1" applyBorder="1" applyAlignment="1" applyProtection="1">
      <alignment horizontal="center" vertical="top" wrapText="1"/>
      <protection locked="0"/>
    </xf>
    <xf numFmtId="0" fontId="3" fillId="0" borderId="38" xfId="0" applyFont="1" applyBorder="1" applyAlignment="1" applyProtection="1">
      <alignment horizontal="center"/>
      <protection locked="0"/>
    </xf>
    <xf numFmtId="0" fontId="3" fillId="0" borderId="0" xfId="0" applyFont="1" applyAlignment="1" applyProtection="1">
      <alignment wrapText="1"/>
      <protection locked="0"/>
    </xf>
    <xf numFmtId="0" fontId="2" fillId="0" borderId="39" xfId="0" applyFont="1" applyBorder="1" applyAlignment="1" applyProtection="1">
      <alignment horizontal="center"/>
      <protection locked="0"/>
    </xf>
    <xf numFmtId="0" fontId="2" fillId="0" borderId="0" xfId="0" applyFont="1" applyAlignment="1" applyProtection="1">
      <alignment horizontal="center"/>
      <protection locked="0"/>
    </xf>
    <xf numFmtId="44" fontId="2" fillId="0" borderId="40" xfId="3" applyFont="1" applyBorder="1" applyProtection="1">
      <protection locked="0"/>
    </xf>
    <xf numFmtId="44" fontId="2" fillId="0" borderId="41" xfId="0" applyNumberFormat="1" applyFont="1" applyBorder="1" applyProtection="1">
      <protection locked="0"/>
    </xf>
    <xf numFmtId="44" fontId="2" fillId="0" borderId="42" xfId="0" applyNumberFormat="1" applyFont="1" applyBorder="1" applyProtection="1">
      <protection locked="0"/>
    </xf>
    <xf numFmtId="0" fontId="2" fillId="0" borderId="4" xfId="0" applyFont="1" applyBorder="1" applyAlignment="1" applyProtection="1">
      <alignment horizontal="center"/>
      <protection locked="0"/>
    </xf>
    <xf numFmtId="44" fontId="2" fillId="0" borderId="43" xfId="3" applyFont="1" applyBorder="1" applyProtection="1">
      <protection locked="0"/>
    </xf>
    <xf numFmtId="44" fontId="2" fillId="0" borderId="44" xfId="0" applyNumberFormat="1" applyFont="1" applyBorder="1" applyProtection="1">
      <protection locked="0"/>
    </xf>
    <xf numFmtId="44" fontId="2" fillId="0" borderId="45" xfId="0" applyNumberFormat="1" applyFont="1" applyBorder="1" applyProtection="1">
      <protection locked="0"/>
    </xf>
    <xf numFmtId="0" fontId="2" fillId="0" borderId="38" xfId="0" applyFont="1" applyBorder="1" applyAlignment="1" applyProtection="1">
      <alignment horizontal="center"/>
      <protection locked="0"/>
    </xf>
    <xf numFmtId="0" fontId="2" fillId="11" borderId="0" xfId="0" applyFont="1" applyFill="1" applyAlignment="1" applyProtection="1">
      <alignment wrapText="1"/>
      <protection locked="0"/>
    </xf>
    <xf numFmtId="2" fontId="2" fillId="2" borderId="4" xfId="0" applyNumberFormat="1" applyFont="1" applyFill="1" applyBorder="1" applyAlignment="1" applyProtection="1">
      <alignment horizontal="center"/>
      <protection locked="0"/>
    </xf>
    <xf numFmtId="0" fontId="2" fillId="2" borderId="0" xfId="0" applyFont="1" applyFill="1" applyAlignment="1" applyProtection="1">
      <alignment horizontal="center"/>
      <protection locked="0"/>
    </xf>
    <xf numFmtId="44" fontId="2" fillId="2" borderId="43" xfId="3" applyFont="1" applyFill="1" applyBorder="1" applyProtection="1">
      <protection locked="0"/>
    </xf>
    <xf numFmtId="44" fontId="2" fillId="6" borderId="44" xfId="0" applyNumberFormat="1" applyFont="1" applyFill="1" applyBorder="1" applyProtection="1">
      <protection locked="0"/>
    </xf>
    <xf numFmtId="0" fontId="2" fillId="0" borderId="0" xfId="0" applyFont="1" applyAlignment="1" applyProtection="1">
      <alignment wrapText="1"/>
      <protection locked="0"/>
    </xf>
    <xf numFmtId="2" fontId="2" fillId="0" borderId="4" xfId="0" applyNumberFormat="1" applyFont="1" applyBorder="1" applyAlignment="1" applyProtection="1">
      <alignment horizontal="center"/>
      <protection locked="0"/>
    </xf>
    <xf numFmtId="44" fontId="2" fillId="0" borderId="43" xfId="3" applyFont="1" applyFill="1" applyBorder="1" applyProtection="1">
      <protection locked="0"/>
    </xf>
    <xf numFmtId="164" fontId="2" fillId="0" borderId="4" xfId="0" applyNumberFormat="1" applyFont="1" applyBorder="1" applyAlignment="1" applyProtection="1">
      <alignment horizontal="center"/>
      <protection locked="0"/>
    </xf>
    <xf numFmtId="0" fontId="3" fillId="0" borderId="46" xfId="0" applyFont="1" applyBorder="1" applyAlignment="1" applyProtection="1">
      <alignment horizontal="left" wrapText="1"/>
      <protection locked="0"/>
    </xf>
    <xf numFmtId="0" fontId="3" fillId="0" borderId="47" xfId="0" applyFont="1" applyBorder="1" applyAlignment="1" applyProtection="1">
      <alignment horizontal="left" wrapText="1"/>
      <protection locked="0"/>
    </xf>
    <xf numFmtId="0" fontId="3" fillId="0" borderId="48" xfId="0" applyFont="1" applyBorder="1" applyAlignment="1" applyProtection="1">
      <alignment horizontal="left" wrapText="1"/>
      <protection locked="0"/>
    </xf>
    <xf numFmtId="0" fontId="2" fillId="0" borderId="50" xfId="0" applyFont="1" applyBorder="1" applyAlignment="1" applyProtection="1">
      <alignment horizontal="center"/>
      <protection locked="0"/>
    </xf>
    <xf numFmtId="0" fontId="2" fillId="0" borderId="51" xfId="0" applyFont="1" applyBorder="1" applyAlignment="1" applyProtection="1">
      <alignment horizontal="center"/>
      <protection locked="0"/>
    </xf>
    <xf numFmtId="0" fontId="2" fillId="0" borderId="1" xfId="0" applyFont="1" applyBorder="1" applyAlignment="1" applyProtection="1">
      <alignment horizontal="center"/>
      <protection locked="0"/>
    </xf>
    <xf numFmtId="0" fontId="3" fillId="4" borderId="19" xfId="0" applyFont="1" applyFill="1" applyBorder="1" applyAlignment="1" applyProtection="1">
      <alignment horizontal="right"/>
      <protection locked="0"/>
    </xf>
    <xf numFmtId="44" fontId="3" fillId="4" borderId="52" xfId="0" applyNumberFormat="1" applyFont="1" applyFill="1" applyBorder="1"/>
    <xf numFmtId="44" fontId="3" fillId="4" borderId="53" xfId="0" applyNumberFormat="1" applyFont="1" applyFill="1" applyBorder="1" applyProtection="1">
      <protection locked="0"/>
    </xf>
    <xf numFmtId="0" fontId="3" fillId="0" borderId="54" xfId="0" applyFont="1" applyBorder="1" applyAlignment="1" applyProtection="1">
      <alignment horizontal="center"/>
      <protection locked="0"/>
    </xf>
    <xf numFmtId="0" fontId="2" fillId="0" borderId="3" xfId="0" applyFont="1" applyBorder="1" applyAlignment="1" applyProtection="1">
      <alignment horizontal="center"/>
      <protection locked="0"/>
    </xf>
    <xf numFmtId="0" fontId="2" fillId="0" borderId="46" xfId="0" applyFont="1" applyBorder="1" applyProtection="1">
      <protection locked="0"/>
    </xf>
    <xf numFmtId="44" fontId="2" fillId="0" borderId="55" xfId="0" applyNumberFormat="1" applyFont="1" applyBorder="1" applyProtection="1">
      <protection locked="0"/>
    </xf>
    <xf numFmtId="165" fontId="2" fillId="0" borderId="4" xfId="0" applyNumberFormat="1" applyFont="1" applyBorder="1" applyProtection="1">
      <protection locked="0"/>
    </xf>
    <xf numFmtId="44" fontId="2" fillId="0" borderId="56" xfId="0" applyNumberFormat="1" applyFont="1" applyBorder="1" applyProtection="1">
      <protection locked="0"/>
    </xf>
    <xf numFmtId="0" fontId="2" fillId="11" borderId="0" xfId="0" applyFont="1" applyFill="1" applyProtection="1">
      <protection locked="0"/>
    </xf>
    <xf numFmtId="39" fontId="2" fillId="2" borderId="4" xfId="3" applyNumberFormat="1" applyFont="1" applyFill="1" applyBorder="1" applyAlignment="1" applyProtection="1">
      <alignment horizontal="center"/>
      <protection locked="0"/>
    </xf>
    <xf numFmtId="0" fontId="2" fillId="2" borderId="4" xfId="3" applyNumberFormat="1" applyFont="1" applyFill="1" applyBorder="1" applyAlignment="1" applyProtection="1">
      <alignment horizontal="center"/>
      <protection locked="0"/>
    </xf>
    <xf numFmtId="44" fontId="2" fillId="2" borderId="4" xfId="2" applyNumberFormat="1" applyFont="1" applyFill="1" applyBorder="1" applyProtection="1">
      <protection locked="0"/>
    </xf>
    <xf numFmtId="0" fontId="2" fillId="0" borderId="1" xfId="0" applyFont="1" applyBorder="1" applyProtection="1">
      <protection locked="0"/>
    </xf>
    <xf numFmtId="0" fontId="2" fillId="0" borderId="5" xfId="0" applyFont="1" applyBorder="1" applyAlignment="1" applyProtection="1">
      <alignment horizontal="center"/>
      <protection locked="0"/>
    </xf>
    <xf numFmtId="0" fontId="2" fillId="0" borderId="5" xfId="0" applyFont="1" applyBorder="1" applyProtection="1">
      <protection locked="0"/>
    </xf>
    <xf numFmtId="44" fontId="2" fillId="0" borderId="57" xfId="0" applyNumberFormat="1" applyFont="1" applyBorder="1" applyProtection="1">
      <protection locked="0"/>
    </xf>
    <xf numFmtId="44" fontId="2" fillId="0" borderId="58" xfId="0" applyNumberFormat="1" applyFont="1" applyBorder="1" applyProtection="1">
      <protection locked="0"/>
    </xf>
    <xf numFmtId="0" fontId="3" fillId="0" borderId="46" xfId="0" applyFont="1" applyBorder="1" applyAlignment="1" applyProtection="1">
      <alignment horizontal="left"/>
      <protection locked="0"/>
    </xf>
    <xf numFmtId="0" fontId="3" fillId="0" borderId="47" xfId="0" applyFont="1" applyBorder="1" applyAlignment="1" applyProtection="1">
      <alignment horizontal="left"/>
      <protection locked="0"/>
    </xf>
    <xf numFmtId="0" fontId="3" fillId="0" borderId="48" xfId="0" applyFont="1" applyBorder="1" applyAlignment="1" applyProtection="1">
      <alignment horizontal="left"/>
      <protection locked="0"/>
    </xf>
    <xf numFmtId="0" fontId="3" fillId="4" borderId="17" xfId="0" applyFont="1" applyFill="1" applyBorder="1" applyAlignment="1" applyProtection="1">
      <alignment horizontal="right"/>
      <protection locked="0"/>
    </xf>
    <xf numFmtId="0" fontId="8" fillId="0" borderId="0" xfId="0" applyFont="1" applyProtection="1">
      <protection locked="0"/>
    </xf>
    <xf numFmtId="44" fontId="2" fillId="0" borderId="0" xfId="3" applyFont="1" applyProtection="1">
      <protection locked="0"/>
    </xf>
    <xf numFmtId="0" fontId="2" fillId="2" borderId="4" xfId="0" applyFont="1" applyFill="1" applyBorder="1" applyAlignment="1" applyProtection="1">
      <alignment horizontal="center"/>
      <protection locked="0"/>
    </xf>
    <xf numFmtId="44" fontId="2" fillId="2" borderId="0" xfId="3" applyFont="1" applyFill="1" applyProtection="1">
      <protection locked="0"/>
    </xf>
    <xf numFmtId="44" fontId="2" fillId="0" borderId="0" xfId="3" applyFont="1" applyFill="1" applyProtection="1">
      <protection locked="0"/>
    </xf>
    <xf numFmtId="0" fontId="3" fillId="12" borderId="46" xfId="0" applyFont="1" applyFill="1" applyBorder="1" applyAlignment="1" applyProtection="1">
      <alignment horizontal="left"/>
      <protection locked="0"/>
    </xf>
    <xf numFmtId="0" fontId="3" fillId="12" borderId="47" xfId="0" applyFont="1" applyFill="1" applyBorder="1" applyAlignment="1" applyProtection="1">
      <alignment horizontal="left"/>
      <protection locked="0"/>
    </xf>
    <xf numFmtId="0" fontId="3" fillId="12" borderId="48" xfId="0" applyFont="1" applyFill="1" applyBorder="1" applyAlignment="1" applyProtection="1">
      <alignment horizontal="left"/>
      <protection locked="0"/>
    </xf>
    <xf numFmtId="0" fontId="8" fillId="0" borderId="47" xfId="0" applyFont="1" applyBorder="1" applyProtection="1">
      <protection locked="0"/>
    </xf>
    <xf numFmtId="0" fontId="2" fillId="0" borderId="46" xfId="0" applyFont="1" applyBorder="1" applyAlignment="1" applyProtection="1">
      <alignment horizontal="center"/>
      <protection locked="0"/>
    </xf>
    <xf numFmtId="44" fontId="2" fillId="0" borderId="47" xfId="3" applyFont="1" applyBorder="1" applyProtection="1">
      <protection locked="0"/>
    </xf>
    <xf numFmtId="0" fontId="2" fillId="0" borderId="43" xfId="0" applyFont="1" applyBorder="1" applyAlignment="1" applyProtection="1">
      <alignment horizontal="center"/>
      <protection locked="0"/>
    </xf>
    <xf numFmtId="0" fontId="2" fillId="0" borderId="59" xfId="0" applyFont="1" applyBorder="1" applyAlignment="1" applyProtection="1">
      <alignment horizontal="center"/>
      <protection locked="0"/>
    </xf>
    <xf numFmtId="0" fontId="2" fillId="0" borderId="60" xfId="0" applyFont="1" applyBorder="1" applyAlignment="1" applyProtection="1">
      <alignment horizontal="center"/>
      <protection locked="0"/>
    </xf>
    <xf numFmtId="0" fontId="2" fillId="0" borderId="32" xfId="0" applyFont="1" applyBorder="1" applyAlignment="1" applyProtection="1">
      <alignment horizontal="center"/>
      <protection locked="0"/>
    </xf>
    <xf numFmtId="0" fontId="3" fillId="4" borderId="7" xfId="0" applyFont="1" applyFill="1" applyBorder="1" applyAlignment="1" applyProtection="1">
      <alignment horizontal="right"/>
      <protection locked="0"/>
    </xf>
    <xf numFmtId="44" fontId="3" fillId="4" borderId="7" xfId="0" applyNumberFormat="1" applyFont="1" applyFill="1" applyBorder="1"/>
    <xf numFmtId="44" fontId="3" fillId="4" borderId="7" xfId="0" applyNumberFormat="1" applyFont="1" applyFill="1" applyBorder="1" applyProtection="1">
      <protection locked="0"/>
    </xf>
    <xf numFmtId="0" fontId="8" fillId="0" borderId="43" xfId="0" applyFont="1" applyBorder="1" applyAlignment="1" applyProtection="1">
      <alignment wrapText="1"/>
      <protection locked="0"/>
    </xf>
    <xf numFmtId="44" fontId="3" fillId="0" borderId="58" xfId="0" applyNumberFormat="1" applyFont="1" applyBorder="1" applyProtection="1">
      <protection locked="0"/>
    </xf>
    <xf numFmtId="44" fontId="3" fillId="0" borderId="45" xfId="0" applyNumberFormat="1" applyFont="1" applyBorder="1" applyProtection="1">
      <protection locked="0"/>
    </xf>
    <xf numFmtId="44" fontId="2" fillId="0" borderId="51" xfId="3" applyFont="1" applyFill="1" applyBorder="1" applyProtection="1">
      <protection locked="0"/>
    </xf>
    <xf numFmtId="0" fontId="2" fillId="0" borderId="51" xfId="0" applyFont="1" applyBorder="1" applyAlignment="1" applyProtection="1">
      <alignment horizontal="left" wrapText="1"/>
      <protection locked="0"/>
    </xf>
    <xf numFmtId="0" fontId="2" fillId="0" borderId="1" xfId="0" applyFont="1" applyBorder="1" applyAlignment="1" applyProtection="1">
      <alignment horizontal="left" wrapText="1"/>
      <protection locked="0"/>
    </xf>
    <xf numFmtId="0" fontId="2" fillId="0" borderId="61" xfId="0" applyFont="1" applyBorder="1" applyAlignment="1" applyProtection="1">
      <alignment horizontal="left" wrapText="1"/>
      <protection locked="0"/>
    </xf>
    <xf numFmtId="0" fontId="3" fillId="4" borderId="19" xfId="0" applyFont="1" applyFill="1" applyBorder="1" applyAlignment="1" applyProtection="1">
      <alignment horizontal="right" wrapText="1"/>
      <protection locked="0"/>
    </xf>
    <xf numFmtId="0" fontId="8" fillId="0" borderId="3" xfId="0" applyFont="1" applyBorder="1" applyProtection="1">
      <protection locked="0"/>
    </xf>
    <xf numFmtId="44" fontId="2" fillId="0" borderId="3" xfId="3" applyFont="1" applyFill="1" applyBorder="1" applyProtection="1">
      <protection locked="0"/>
    </xf>
    <xf numFmtId="0" fontId="3" fillId="0" borderId="46" xfId="0" applyFont="1" applyBorder="1" applyProtection="1">
      <protection locked="0"/>
    </xf>
    <xf numFmtId="0" fontId="2" fillId="0" borderId="47" xfId="0" applyFont="1" applyBorder="1" applyProtection="1">
      <protection locked="0"/>
    </xf>
    <xf numFmtId="0" fontId="2" fillId="0" borderId="48" xfId="0" applyFont="1" applyBorder="1" applyProtection="1">
      <protection locked="0"/>
    </xf>
    <xf numFmtId="0" fontId="2" fillId="0" borderId="51" xfId="0" applyFont="1" applyBorder="1" applyProtection="1">
      <protection locked="0"/>
    </xf>
    <xf numFmtId="0" fontId="3" fillId="8" borderId="19" xfId="0" applyFont="1" applyFill="1" applyBorder="1" applyAlignment="1" applyProtection="1">
      <alignment horizontal="right"/>
      <protection locked="0"/>
    </xf>
    <xf numFmtId="0" fontId="2" fillId="9" borderId="62" xfId="0" applyFont="1" applyFill="1" applyBorder="1" applyAlignment="1" applyProtection="1">
      <alignment horizontal="left"/>
      <protection locked="0"/>
    </xf>
    <xf numFmtId="0" fontId="2" fillId="9" borderId="2" xfId="0" applyFont="1" applyFill="1" applyBorder="1" applyAlignment="1" applyProtection="1">
      <alignment horizontal="left"/>
      <protection locked="0"/>
    </xf>
    <xf numFmtId="0" fontId="2" fillId="9" borderId="47" xfId="0" applyFont="1" applyFill="1" applyBorder="1" applyAlignment="1" applyProtection="1">
      <alignment horizontal="left"/>
      <protection locked="0"/>
    </xf>
    <xf numFmtId="0" fontId="2" fillId="9" borderId="18" xfId="0" applyFont="1" applyFill="1" applyBorder="1" applyAlignment="1" applyProtection="1">
      <alignment horizontal="left"/>
      <protection locked="0"/>
    </xf>
    <xf numFmtId="44" fontId="3" fillId="9" borderId="52" xfId="0" applyNumberFormat="1" applyFont="1" applyFill="1" applyBorder="1"/>
    <xf numFmtId="0" fontId="2" fillId="7" borderId="62" xfId="0" applyFont="1" applyFill="1" applyBorder="1" applyProtection="1">
      <protection locked="0"/>
    </xf>
    <xf numFmtId="0" fontId="2" fillId="7" borderId="2" xfId="0" applyFont="1" applyFill="1" applyBorder="1" applyProtection="1">
      <protection locked="0"/>
    </xf>
    <xf numFmtId="10" fontId="2" fillId="2" borderId="19" xfId="0" applyNumberFormat="1" applyFont="1" applyFill="1" applyBorder="1" applyProtection="1">
      <protection locked="0"/>
    </xf>
    <xf numFmtId="0" fontId="2" fillId="13" borderId="2" xfId="0" applyFont="1" applyFill="1" applyBorder="1" applyProtection="1">
      <protection locked="0"/>
    </xf>
    <xf numFmtId="0" fontId="2" fillId="7" borderId="18" xfId="0" applyFont="1" applyFill="1" applyBorder="1" applyProtection="1">
      <protection locked="0"/>
    </xf>
    <xf numFmtId="44" fontId="3" fillId="7" borderId="52" xfId="0" applyNumberFormat="1" applyFont="1" applyFill="1" applyBorder="1" applyAlignment="1" applyProtection="1">
      <alignment horizontal="center"/>
      <protection locked="0"/>
    </xf>
    <xf numFmtId="2" fontId="3" fillId="7" borderId="52" xfId="0" applyNumberFormat="1" applyFont="1" applyFill="1" applyBorder="1" applyProtection="1">
      <protection locked="0"/>
    </xf>
    <xf numFmtId="44" fontId="2" fillId="0" borderId="47" xfId="3" applyFont="1" applyFill="1" applyBorder="1" applyProtection="1">
      <protection locked="0"/>
    </xf>
    <xf numFmtId="44" fontId="2" fillId="0" borderId="0" xfId="3" applyFont="1" applyFill="1" applyBorder="1" applyProtection="1">
      <protection locked="0"/>
    </xf>
    <xf numFmtId="44" fontId="2" fillId="2" borderId="0" xfId="3" applyFont="1" applyFill="1" applyBorder="1" applyProtection="1">
      <protection locked="0"/>
    </xf>
    <xf numFmtId="0" fontId="2" fillId="0" borderId="4" xfId="0" applyFont="1" applyBorder="1" applyProtection="1">
      <protection locked="0"/>
    </xf>
    <xf numFmtId="44" fontId="2" fillId="2" borderId="4" xfId="3" applyFont="1" applyFill="1" applyBorder="1" applyProtection="1">
      <protection locked="0"/>
    </xf>
    <xf numFmtId="0" fontId="2" fillId="0" borderId="49" xfId="0" applyFont="1" applyBorder="1" applyAlignment="1" applyProtection="1">
      <alignment horizontal="center"/>
      <protection locked="0"/>
    </xf>
    <xf numFmtId="0" fontId="2" fillId="0" borderId="47" xfId="0" applyFont="1" applyBorder="1" applyAlignment="1" applyProtection="1">
      <alignment horizontal="center"/>
      <protection locked="0"/>
    </xf>
    <xf numFmtId="44" fontId="3" fillId="0" borderId="48" xfId="3" applyFont="1" applyFill="1" applyBorder="1" applyAlignment="1" applyProtection="1">
      <alignment horizontal="right"/>
      <protection locked="0"/>
    </xf>
    <xf numFmtId="0" fontId="2" fillId="11" borderId="51" xfId="0" applyFont="1" applyFill="1" applyBorder="1" applyProtection="1">
      <protection locked="0"/>
    </xf>
    <xf numFmtId="44" fontId="3" fillId="8" borderId="19" xfId="3" applyFont="1" applyFill="1" applyBorder="1" applyAlignment="1" applyProtection="1">
      <alignment horizontal="right"/>
      <protection locked="0"/>
    </xf>
    <xf numFmtId="44" fontId="2" fillId="8" borderId="19" xfId="0" applyNumberFormat="1" applyFont="1" applyFill="1" applyBorder="1" applyProtection="1">
      <protection locked="0"/>
    </xf>
    <xf numFmtId="44" fontId="3" fillId="8" borderId="19" xfId="0" applyNumberFormat="1" applyFont="1" applyFill="1" applyBorder="1" applyProtection="1">
      <protection locked="0"/>
    </xf>
    <xf numFmtId="0" fontId="2" fillId="0" borderId="2" xfId="0" applyFont="1" applyBorder="1" applyProtection="1">
      <protection locked="0"/>
    </xf>
    <xf numFmtId="0" fontId="2" fillId="0" borderId="2" xfId="0" applyFont="1" applyBorder="1" applyAlignment="1" applyProtection="1">
      <alignment horizontal="center"/>
      <protection locked="0"/>
    </xf>
    <xf numFmtId="44" fontId="2" fillId="0" borderId="1" xfId="3" applyFont="1" applyFill="1" applyBorder="1" applyProtection="1">
      <protection locked="0"/>
    </xf>
    <xf numFmtId="0" fontId="2" fillId="0" borderId="63" xfId="0" applyFont="1" applyBorder="1" applyProtection="1">
      <protection locked="0"/>
    </xf>
    <xf numFmtId="0" fontId="2" fillId="0" borderId="0" xfId="0" applyFont="1" applyAlignment="1" applyProtection="1">
      <alignment vertical="top" wrapText="1"/>
      <protection locked="0"/>
    </xf>
    <xf numFmtId="0" fontId="2" fillId="0" borderId="49" xfId="0" applyFont="1" applyBorder="1" applyAlignment="1" applyProtection="1">
      <alignment vertical="top" wrapText="1"/>
      <protection locked="0"/>
    </xf>
    <xf numFmtId="0" fontId="2" fillId="9" borderId="64" xfId="0" applyFont="1" applyFill="1" applyBorder="1" applyProtection="1">
      <protection locked="0"/>
    </xf>
    <xf numFmtId="0" fontId="3" fillId="9" borderId="64" xfId="0" applyFont="1" applyFill="1" applyBorder="1" applyAlignment="1" applyProtection="1">
      <alignment horizontal="right"/>
      <protection locked="0"/>
    </xf>
    <xf numFmtId="44" fontId="3" fillId="9" borderId="65" xfId="0" applyNumberFormat="1" applyFont="1" applyFill="1" applyBorder="1"/>
    <xf numFmtId="2" fontId="2" fillId="2" borderId="4" xfId="3" applyNumberFormat="1" applyFont="1" applyFill="1" applyBorder="1" applyAlignment="1" applyProtection="1">
      <alignment horizontal="center"/>
      <protection locked="0"/>
    </xf>
    <xf numFmtId="0" fontId="8" fillId="11" borderId="0" xfId="0" applyFont="1" applyFill="1" applyProtection="1">
      <protection locked="0"/>
    </xf>
    <xf numFmtId="2" fontId="3" fillId="11" borderId="52" xfId="0" applyNumberFormat="1" applyFont="1" applyFill="1" applyBorder="1" applyProtection="1">
      <protection locked="0"/>
    </xf>
    <xf numFmtId="44" fontId="2" fillId="0" borderId="61" xfId="3" applyFont="1" applyFill="1" applyBorder="1" applyProtection="1">
      <protection locked="0"/>
    </xf>
    <xf numFmtId="44" fontId="3" fillId="8" borderId="5" xfId="3" applyFont="1" applyFill="1" applyBorder="1" applyAlignment="1" applyProtection="1">
      <alignment horizontal="right"/>
      <protection locked="0"/>
    </xf>
    <xf numFmtId="44" fontId="2" fillId="8" borderId="66" xfId="0" applyNumberFormat="1" applyFont="1" applyFill="1" applyBorder="1" applyProtection="1">
      <protection locked="0"/>
    </xf>
    <xf numFmtId="0" fontId="2" fillId="0" borderId="47" xfId="0" applyFont="1" applyBorder="1" applyAlignment="1" applyProtection="1">
      <alignment horizontal="right"/>
      <protection locked="0"/>
    </xf>
    <xf numFmtId="1" fontId="3" fillId="0" borderId="32" xfId="0" quotePrefix="1" applyNumberFormat="1" applyFont="1" applyBorder="1" applyAlignment="1" applyProtection="1">
      <alignment horizontal="center"/>
      <protection locked="0"/>
    </xf>
    <xf numFmtId="2" fontId="2" fillId="0" borderId="32" xfId="0" applyNumberFormat="1" applyFont="1" applyBorder="1" applyAlignment="1" applyProtection="1">
      <alignment horizontal="left"/>
      <protection locked="0"/>
    </xf>
    <xf numFmtId="2" fontId="3" fillId="0" borderId="32" xfId="0" applyNumberFormat="1" applyFont="1" applyBorder="1" applyAlignment="1" applyProtection="1">
      <alignment horizontal="left"/>
      <protection locked="0"/>
    </xf>
    <xf numFmtId="0" fontId="2" fillId="0" borderId="63" xfId="0" applyFont="1" applyBorder="1" applyAlignment="1" applyProtection="1">
      <alignment horizontal="center"/>
      <protection locked="0"/>
    </xf>
    <xf numFmtId="0" fontId="2" fillId="11" borderId="43" xfId="0" applyFont="1" applyFill="1" applyBorder="1" applyProtection="1">
      <protection locked="0"/>
    </xf>
    <xf numFmtId="0" fontId="3" fillId="11" borderId="46" xfId="0" applyFont="1" applyFill="1" applyBorder="1" applyProtection="1">
      <protection locked="0"/>
    </xf>
    <xf numFmtId="2" fontId="2" fillId="2" borderId="4" xfId="1" applyNumberFormat="1" applyFont="1" applyFill="1" applyBorder="1" applyAlignment="1" applyProtection="1">
      <alignment horizontal="center"/>
      <protection locked="0"/>
    </xf>
    <xf numFmtId="10" fontId="2" fillId="2" borderId="4" xfId="4" applyNumberFormat="1" applyFont="1" applyFill="1" applyBorder="1" applyAlignment="1" applyProtection="1">
      <alignment horizontal="center"/>
      <protection locked="0"/>
    </xf>
    <xf numFmtId="2" fontId="2" fillId="2" borderId="4" xfId="4" applyNumberFormat="1" applyFont="1" applyFill="1" applyBorder="1" applyAlignment="1" applyProtection="1">
      <alignment horizontal="center"/>
      <protection locked="0"/>
    </xf>
    <xf numFmtId="166" fontId="2" fillId="0" borderId="0" xfId="0" applyNumberFormat="1" applyFont="1" applyProtection="1">
      <protection locked="0"/>
    </xf>
    <xf numFmtId="0" fontId="2" fillId="0" borderId="43" xfId="0" applyFont="1" applyBorder="1" applyAlignment="1" applyProtection="1">
      <alignment horizontal="left" vertical="top" wrapText="1"/>
      <protection locked="0"/>
    </xf>
    <xf numFmtId="0" fontId="2" fillId="0" borderId="0" xfId="0" applyFont="1" applyAlignment="1" applyProtection="1">
      <alignment horizontal="left" vertical="top" wrapText="1"/>
      <protection locked="0"/>
    </xf>
    <xf numFmtId="0" fontId="2" fillId="0" borderId="49" xfId="0" applyFont="1" applyBorder="1" applyAlignment="1" applyProtection="1">
      <alignment horizontal="left" vertical="top" wrapText="1"/>
      <protection locked="0"/>
    </xf>
    <xf numFmtId="0" fontId="0" fillId="3" borderId="1" xfId="0" applyFill="1" applyBorder="1" applyAlignment="1">
      <alignment horizontal="center"/>
    </xf>
    <xf numFmtId="2" fontId="2" fillId="2" borderId="2" xfId="0" applyNumberFormat="1" applyFont="1" applyFill="1" applyBorder="1" applyAlignment="1" applyProtection="1">
      <alignment horizontal="center"/>
      <protection locked="0"/>
    </xf>
    <xf numFmtId="2" fontId="2" fillId="2" borderId="1" xfId="0" applyNumberFormat="1" applyFont="1" applyFill="1" applyBorder="1" applyAlignment="1" applyProtection="1">
      <alignment horizontal="center" wrapText="1"/>
      <protection locked="0"/>
    </xf>
    <xf numFmtId="0" fontId="2" fillId="3" borderId="1" xfId="0" applyFont="1" applyFill="1" applyBorder="1" applyAlignment="1">
      <alignment horizontal="center" wrapText="1"/>
    </xf>
    <xf numFmtId="1" fontId="2" fillId="2" borderId="2" xfId="0" applyNumberFormat="1" applyFont="1" applyFill="1" applyBorder="1" applyAlignment="1" applyProtection="1">
      <alignment horizontal="center"/>
      <protection locked="0"/>
    </xf>
    <xf numFmtId="0" fontId="9" fillId="0" borderId="43" xfId="0" applyFont="1" applyBorder="1" applyAlignment="1" applyProtection="1">
      <alignment horizontal="left" wrapText="1"/>
      <protection locked="0"/>
    </xf>
    <xf numFmtId="0" fontId="0" fillId="0" borderId="0" xfId="0" applyAlignment="1" applyProtection="1">
      <alignment horizontal="left" wrapText="1"/>
      <protection locked="0"/>
    </xf>
    <xf numFmtId="0" fontId="0" fillId="0" borderId="49" xfId="0" applyBorder="1" applyAlignment="1" applyProtection="1">
      <alignment horizontal="left" wrapText="1"/>
      <protection locked="0"/>
    </xf>
    <xf numFmtId="0" fontId="3" fillId="11" borderId="43" xfId="0" applyFont="1" applyFill="1" applyBorder="1" applyProtection="1">
      <protection locked="0"/>
    </xf>
    <xf numFmtId="0" fontId="0" fillId="0" borderId="49" xfId="0" applyBorder="1"/>
    <xf numFmtId="0" fontId="0" fillId="0" borderId="43" xfId="0" applyBorder="1"/>
    <xf numFmtId="0" fontId="0" fillId="0" borderId="0" xfId="0" applyAlignment="1">
      <alignment vertical="top" wrapText="1"/>
    </xf>
    <xf numFmtId="0" fontId="0" fillId="0" borderId="49" xfId="0" applyBorder="1" applyAlignment="1">
      <alignment vertical="top" wrapText="1"/>
    </xf>
    <xf numFmtId="0" fontId="0" fillId="0" borderId="43" xfId="0" applyBorder="1" applyAlignment="1">
      <alignment vertical="top" wrapText="1"/>
    </xf>
    <xf numFmtId="0" fontId="2" fillId="0" borderId="43" xfId="0" applyFont="1" applyBorder="1" applyAlignment="1" applyProtection="1">
      <alignment vertical="top" wrapText="1"/>
      <protection locked="0"/>
    </xf>
    <xf numFmtId="0" fontId="0" fillId="0" borderId="0" xfId="0" applyAlignment="1">
      <alignment horizontal="left" vertical="top" wrapText="1"/>
    </xf>
    <xf numFmtId="0" fontId="0" fillId="0" borderId="49" xfId="0" applyBorder="1" applyAlignment="1">
      <alignment horizontal="left" vertical="top" wrapText="1"/>
    </xf>
    <xf numFmtId="0" fontId="0" fillId="0" borderId="43" xfId="0" applyBorder="1" applyAlignment="1">
      <alignment horizontal="left" vertical="top" wrapText="1"/>
    </xf>
    <xf numFmtId="0" fontId="2" fillId="0" borderId="43" xfId="0" applyFont="1" applyBorder="1" applyAlignment="1" applyProtection="1">
      <alignment horizontal="left" vertical="center" wrapText="1"/>
      <protection locked="0"/>
    </xf>
    <xf numFmtId="0" fontId="2" fillId="0" borderId="0" xfId="0" applyFont="1" applyAlignment="1" applyProtection="1">
      <alignment horizontal="left" vertical="center" wrapText="1"/>
      <protection locked="0"/>
    </xf>
    <xf numFmtId="0" fontId="2" fillId="0" borderId="49" xfId="0" applyFont="1" applyBorder="1" applyAlignment="1" applyProtection="1">
      <alignment horizontal="left" vertical="center" wrapText="1"/>
      <protection locked="0"/>
    </xf>
    <xf numFmtId="0" fontId="2" fillId="0" borderId="0" xfId="0" applyFont="1" applyAlignment="1" applyProtection="1">
      <alignment horizontal="left" wrapText="1"/>
      <protection locked="0"/>
    </xf>
    <xf numFmtId="0" fontId="2" fillId="0" borderId="49" xfId="0" applyFont="1" applyBorder="1" applyAlignment="1" applyProtection="1">
      <alignment horizontal="left" wrapText="1"/>
      <protection locked="0"/>
    </xf>
    <xf numFmtId="0" fontId="9" fillId="0" borderId="0" xfId="0" applyFont="1" applyAlignment="1" applyProtection="1">
      <alignment horizontal="left" wrapText="1"/>
      <protection locked="0"/>
    </xf>
    <xf numFmtId="0" fontId="9" fillId="0" borderId="49" xfId="0" applyFont="1" applyBorder="1" applyAlignment="1" applyProtection="1">
      <alignment horizontal="left" wrapText="1"/>
      <protection locked="0"/>
    </xf>
    <xf numFmtId="0" fontId="9" fillId="0" borderId="43" xfId="0" applyFont="1" applyBorder="1" applyAlignment="1">
      <alignment wrapText="1"/>
    </xf>
    <xf numFmtId="0" fontId="2" fillId="0" borderId="0" xfId="0" applyFont="1" applyAlignment="1">
      <alignment wrapText="1"/>
    </xf>
    <xf numFmtId="0" fontId="2" fillId="0" borderId="67" xfId="0" applyFont="1" applyBorder="1" applyAlignment="1">
      <alignment wrapText="1"/>
    </xf>
    <xf numFmtId="0" fontId="12" fillId="0" borderId="0" xfId="0" quotePrefix="1" applyFont="1" applyAlignment="1" applyProtection="1">
      <alignment horizontal="center"/>
      <protection locked="0"/>
    </xf>
    <xf numFmtId="0" fontId="12" fillId="0" borderId="23" xfId="0" applyFont="1" applyBorder="1" applyAlignment="1">
      <alignment horizontal="centerContinuous"/>
    </xf>
    <xf numFmtId="0" fontId="12" fillId="0" borderId="26" xfId="0" applyFont="1" applyBorder="1" applyAlignment="1">
      <alignment horizontal="center"/>
    </xf>
    <xf numFmtId="0" fontId="12" fillId="0" borderId="27" xfId="0" applyFont="1" applyBorder="1" applyAlignment="1">
      <alignment horizontal="center"/>
    </xf>
    <xf numFmtId="0" fontId="12" fillId="0" borderId="28" xfId="0" applyFont="1" applyBorder="1" applyAlignment="1">
      <alignment horizontal="center"/>
    </xf>
    <xf numFmtId="0" fontId="12" fillId="0" borderId="30" xfId="0" applyFont="1" applyBorder="1" applyAlignment="1">
      <alignment horizontal="center"/>
    </xf>
    <xf numFmtId="0" fontId="2" fillId="11" borderId="43" xfId="0" applyFont="1" applyFill="1" applyBorder="1" applyProtection="1">
      <protection locked="0"/>
    </xf>
    <xf numFmtId="0" fontId="0" fillId="0" borderId="0" xfId="0"/>
    <xf numFmtId="0" fontId="0" fillId="0" borderId="49" xfId="0" applyBorder="1"/>
    <xf numFmtId="0" fontId="0" fillId="0" borderId="43" xfId="0" applyBorder="1"/>
    <xf numFmtId="0" fontId="0" fillId="0" borderId="51" xfId="0" applyBorder="1"/>
    <xf numFmtId="0" fontId="0" fillId="0" borderId="1" xfId="0" applyBorder="1"/>
    <xf numFmtId="0" fontId="0" fillId="0" borderId="61" xfId="0" applyBorder="1"/>
    <xf numFmtId="0" fontId="3" fillId="11" borderId="46" xfId="0" applyFont="1" applyFill="1" applyBorder="1" applyProtection="1">
      <protection locked="0"/>
    </xf>
    <xf numFmtId="0" fontId="3" fillId="0" borderId="47" xfId="0" applyFont="1" applyBorder="1"/>
    <xf numFmtId="0" fontId="3" fillId="0" borderId="48" xfId="0" applyFont="1" applyBorder="1"/>
    <xf numFmtId="0" fontId="0" fillId="0" borderId="43" xfId="0" applyBorder="1" applyAlignment="1">
      <alignment horizontal="left" vertical="top" wrapText="1"/>
    </xf>
    <xf numFmtId="0" fontId="0" fillId="0" borderId="0" xfId="0" applyAlignment="1">
      <alignment horizontal="left" vertical="top" wrapText="1"/>
    </xf>
    <xf numFmtId="0" fontId="0" fillId="0" borderId="49" xfId="0" applyBorder="1" applyAlignment="1">
      <alignment horizontal="left" vertical="top" wrapText="1"/>
    </xf>
    <xf numFmtId="0" fontId="9" fillId="0" borderId="43" xfId="0" applyFont="1" applyBorder="1" applyAlignment="1" applyProtection="1">
      <alignment horizontal="left" wrapText="1"/>
      <protection locked="0"/>
    </xf>
    <xf numFmtId="0" fontId="0" fillId="0" borderId="0" xfId="0" applyAlignment="1" applyProtection="1">
      <alignment horizontal="left" wrapText="1"/>
      <protection locked="0"/>
    </xf>
    <xf numFmtId="0" fontId="0" fillId="0" borderId="49" xfId="0" applyBorder="1" applyAlignment="1" applyProtection="1">
      <alignment horizontal="left" wrapText="1"/>
      <protection locked="0"/>
    </xf>
    <xf numFmtId="0" fontId="2" fillId="0" borderId="43" xfId="0" applyFont="1" applyBorder="1" applyAlignment="1" applyProtection="1">
      <alignment vertical="top" wrapText="1"/>
      <protection locked="0"/>
    </xf>
    <xf numFmtId="0" fontId="0" fillId="0" borderId="0" xfId="0" applyAlignment="1">
      <alignment vertical="top" wrapText="1"/>
    </xf>
    <xf numFmtId="0" fontId="0" fillId="0" borderId="49" xfId="0" applyBorder="1" applyAlignment="1">
      <alignment vertical="top" wrapText="1"/>
    </xf>
    <xf numFmtId="0" fontId="0" fillId="0" borderId="43" xfId="0" applyBorder="1" applyAlignment="1">
      <alignment vertical="top" wrapText="1"/>
    </xf>
  </cellXfs>
  <cellStyles count="5">
    <cellStyle name="Comma" xfId="2" builtinId="3"/>
    <cellStyle name="Currency" xfId="1" builtinId="4"/>
    <cellStyle name="Currency 2" xfId="3" xr:uid="{1AB32EFC-4FE7-4621-BF25-6CDD727A5F46}"/>
    <cellStyle name="Normal" xfId="0" builtinId="0"/>
    <cellStyle name="Percent" xfId="4"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05E348-853D-41D8-B1B8-53A8E82FF21A}">
  <sheetPr>
    <tabColor rgb="FF92D050"/>
    <pageSetUpPr fitToPage="1"/>
  </sheetPr>
  <dimension ref="B3:G65"/>
  <sheetViews>
    <sheetView showGridLines="0" tabSelected="1" topLeftCell="B1" zoomScaleNormal="100" workbookViewId="0">
      <selection activeCell="F63" activeCellId="5" sqref="F9 D58 D61 F61 D63 F63"/>
    </sheetView>
  </sheetViews>
  <sheetFormatPr defaultColWidth="9.140625" defaultRowHeight="12.75" x14ac:dyDescent="0.2"/>
  <cols>
    <col min="1" max="1" width="15.85546875" customWidth="1"/>
    <col min="2" max="2" width="21.7109375" customWidth="1"/>
    <col min="3" max="3" width="42.7109375" customWidth="1"/>
    <col min="4" max="4" width="22.85546875" customWidth="1"/>
    <col min="5" max="6" width="21.7109375" customWidth="1"/>
  </cols>
  <sheetData>
    <row r="3" spans="2:7" x14ac:dyDescent="0.2">
      <c r="B3" s="2"/>
      <c r="C3" s="1"/>
      <c r="D3" s="1"/>
      <c r="E3" s="1"/>
      <c r="F3" s="1"/>
    </row>
    <row r="4" spans="2:7" x14ac:dyDescent="0.2">
      <c r="B4" s="3" t="s">
        <v>0</v>
      </c>
      <c r="C4" s="4" t="s">
        <v>1</v>
      </c>
      <c r="D4" s="5"/>
      <c r="E4" s="5" t="s">
        <v>2</v>
      </c>
      <c r="F4" s="38" t="s">
        <v>3</v>
      </c>
      <c r="G4" s="6"/>
    </row>
    <row r="5" spans="2:7" x14ac:dyDescent="0.2">
      <c r="B5" s="3"/>
      <c r="C5" s="7"/>
      <c r="D5" s="8"/>
      <c r="E5" s="9"/>
      <c r="F5" s="9"/>
    </row>
    <row r="6" spans="2:7" x14ac:dyDescent="0.2">
      <c r="B6" s="7" t="s">
        <v>4</v>
      </c>
      <c r="C6" s="218" t="s">
        <v>5</v>
      </c>
      <c r="D6" s="7"/>
      <c r="E6" s="7" t="s">
        <v>6</v>
      </c>
      <c r="F6" s="221" t="s">
        <v>7</v>
      </c>
    </row>
    <row r="7" spans="2:7" ht="18" customHeight="1" x14ac:dyDescent="0.2">
      <c r="B7" s="3" t="s">
        <v>8</v>
      </c>
      <c r="C7" s="219" t="s">
        <v>9</v>
      </c>
      <c r="D7" s="10"/>
      <c r="E7" s="3" t="s">
        <v>10</v>
      </c>
      <c r="F7" s="222">
        <v>2027</v>
      </c>
    </row>
    <row r="8" spans="2:7" x14ac:dyDescent="0.2">
      <c r="B8" s="3"/>
      <c r="C8" s="7"/>
      <c r="D8" s="10"/>
      <c r="E8" s="3"/>
      <c r="F8" s="11"/>
    </row>
    <row r="9" spans="2:7" x14ac:dyDescent="0.2">
      <c r="B9" s="3"/>
      <c r="C9" s="7"/>
      <c r="D9" s="10"/>
      <c r="E9" s="3"/>
      <c r="F9" s="246" t="s">
        <v>11</v>
      </c>
    </row>
    <row r="10" spans="2:7" ht="13.5" thickBot="1" x14ac:dyDescent="0.25">
      <c r="B10" s="7" t="s">
        <v>12</v>
      </c>
      <c r="C10" s="7"/>
      <c r="E10" s="3" t="s">
        <v>13</v>
      </c>
      <c r="F10" s="12">
        <v>2618</v>
      </c>
    </row>
    <row r="11" spans="2:7" x14ac:dyDescent="0.2">
      <c r="B11" s="13"/>
      <c r="C11" s="220" t="s">
        <v>7</v>
      </c>
      <c r="D11" s="10"/>
      <c r="E11" s="3" t="s">
        <v>14</v>
      </c>
      <c r="F11" s="12">
        <v>11</v>
      </c>
    </row>
    <row r="12" spans="2:7" x14ac:dyDescent="0.2">
      <c r="B12" s="3" t="s">
        <v>15</v>
      </c>
      <c r="C12" s="8"/>
      <c r="D12" s="10"/>
      <c r="E12" s="3" t="s">
        <v>16</v>
      </c>
      <c r="F12" s="12">
        <v>8603</v>
      </c>
    </row>
    <row r="13" spans="2:7" x14ac:dyDescent="0.2">
      <c r="B13" s="3" t="s">
        <v>17</v>
      </c>
      <c r="C13" s="38"/>
      <c r="D13" s="10"/>
      <c r="E13" s="5" t="s">
        <v>18</v>
      </c>
      <c r="F13" s="12"/>
    </row>
    <row r="14" spans="2:7" x14ac:dyDescent="0.2">
      <c r="B14" s="7" t="s">
        <v>19</v>
      </c>
      <c r="C14" s="222">
        <v>4</v>
      </c>
      <c r="D14" s="10"/>
      <c r="F14" s="12"/>
    </row>
    <row r="15" spans="2:7" ht="13.5" thickBot="1" x14ac:dyDescent="0.25">
      <c r="B15" s="3"/>
      <c r="C15" s="7"/>
      <c r="D15" s="7"/>
      <c r="E15" s="5" t="s">
        <v>20</v>
      </c>
      <c r="F15" s="12" t="s">
        <v>21</v>
      </c>
    </row>
    <row r="16" spans="2:7" ht="13.5" thickBot="1" x14ac:dyDescent="0.25">
      <c r="B16" s="1"/>
      <c r="C16" s="1"/>
      <c r="D16" s="1"/>
      <c r="E16" s="1"/>
      <c r="F16" s="69"/>
    </row>
    <row r="17" spans="2:6" x14ac:dyDescent="0.2">
      <c r="B17" s="14"/>
      <c r="C17" s="14"/>
      <c r="D17" s="14"/>
      <c r="E17" s="14"/>
      <c r="F17" s="14"/>
    </row>
    <row r="18" spans="2:6" x14ac:dyDescent="0.2">
      <c r="B18" s="15" t="s">
        <v>22</v>
      </c>
      <c r="C18" s="15" t="s">
        <v>23</v>
      </c>
      <c r="D18" s="15" t="s">
        <v>24</v>
      </c>
      <c r="E18" s="15" t="s">
        <v>25</v>
      </c>
      <c r="F18" s="15" t="s">
        <v>26</v>
      </c>
    </row>
    <row r="19" spans="2:6" ht="13.5" thickBot="1" x14ac:dyDescent="0.25">
      <c r="B19" s="16"/>
      <c r="C19" s="16"/>
      <c r="D19" s="17"/>
      <c r="E19" s="17"/>
      <c r="F19" s="17"/>
    </row>
    <row r="20" spans="2:6" ht="18.600000000000001" customHeight="1" x14ac:dyDescent="0.2">
      <c r="B20" s="18">
        <v>100</v>
      </c>
      <c r="C20" s="19" t="s">
        <v>27</v>
      </c>
      <c r="D20" s="52">
        <v>0</v>
      </c>
      <c r="E20" s="53">
        <f>'Support Services'!G29</f>
        <v>3979899.5399999996</v>
      </c>
      <c r="F20" s="54">
        <f>SUM(D20+E20)</f>
        <v>3979899.5399999996</v>
      </c>
    </row>
    <row r="21" spans="2:6" ht="18.600000000000001" customHeight="1" x14ac:dyDescent="0.2">
      <c r="B21" s="18">
        <v>200</v>
      </c>
      <c r="C21" s="19" t="s">
        <v>28</v>
      </c>
      <c r="D21" s="55">
        <v>0</v>
      </c>
      <c r="E21" s="53">
        <f>'Support Services'!G64</f>
        <v>1867625.9700000002</v>
      </c>
      <c r="F21" s="54">
        <f>SUM(D21+E21)</f>
        <v>1867625.9700000002</v>
      </c>
    </row>
    <row r="22" spans="2:6" ht="18.75" customHeight="1" x14ac:dyDescent="0.2">
      <c r="B22" s="18">
        <v>300</v>
      </c>
      <c r="C22" s="20" t="s">
        <v>29</v>
      </c>
      <c r="D22" s="53">
        <v>0</v>
      </c>
      <c r="E22" s="53">
        <f>'Support Services'!G112</f>
        <v>1941624.1199999999</v>
      </c>
      <c r="F22" s="54">
        <f>SUM(D22+E22)</f>
        <v>1941624.1199999999</v>
      </c>
    </row>
    <row r="23" spans="2:6" ht="18.75" customHeight="1" x14ac:dyDescent="0.2">
      <c r="B23" s="18">
        <v>400</v>
      </c>
      <c r="C23" s="20" t="s">
        <v>30</v>
      </c>
      <c r="D23" s="53">
        <v>0</v>
      </c>
      <c r="E23" s="53">
        <f>'Support Services'!G124</f>
        <v>500</v>
      </c>
      <c r="F23" s="54">
        <f>SUM(D23+E23)</f>
        <v>500</v>
      </c>
    </row>
    <row r="24" spans="2:6" ht="18.75" customHeight="1" x14ac:dyDescent="0.2">
      <c r="B24" s="21">
        <v>500</v>
      </c>
      <c r="C24" s="22" t="s">
        <v>31</v>
      </c>
      <c r="D24" s="56">
        <v>0</v>
      </c>
      <c r="E24" s="56">
        <f>'Support Services'!G128</f>
        <v>0</v>
      </c>
      <c r="F24" s="57"/>
    </row>
    <row r="25" spans="2:6" ht="18.75" customHeight="1" x14ac:dyDescent="0.2">
      <c r="B25" s="23"/>
      <c r="C25" s="22" t="s">
        <v>32</v>
      </c>
      <c r="D25" s="56">
        <v>0</v>
      </c>
      <c r="E25" s="56">
        <f>'Support Services'!G152</f>
        <v>147600</v>
      </c>
      <c r="F25" s="58"/>
    </row>
    <row r="26" spans="2:6" ht="18.75" customHeight="1" x14ac:dyDescent="0.2">
      <c r="B26" s="23"/>
      <c r="C26" s="22" t="s">
        <v>33</v>
      </c>
      <c r="D26" s="56">
        <v>0</v>
      </c>
      <c r="E26" s="56">
        <f>'Support Services'!G134+'Support Services'!G138+'Support Services'!G141+'Support Services'!G145+'Support Services'!G155+'Support Services'!G159</f>
        <v>16927.900000000001</v>
      </c>
      <c r="F26" s="59"/>
    </row>
    <row r="27" spans="2:6" ht="17.25" customHeight="1" x14ac:dyDescent="0.2">
      <c r="B27" s="25"/>
      <c r="C27" s="26" t="s">
        <v>34</v>
      </c>
      <c r="D27" s="52">
        <f>SUM(D24:D26)</f>
        <v>0</v>
      </c>
      <c r="E27" s="52">
        <f>SUM(E24:E26)</f>
        <v>164527.9</v>
      </c>
      <c r="F27" s="53">
        <f>SUM(D27+E27)</f>
        <v>164527.9</v>
      </c>
    </row>
    <row r="28" spans="2:6" ht="18" customHeight="1" x14ac:dyDescent="0.2">
      <c r="B28" s="21">
        <v>600</v>
      </c>
      <c r="C28" s="22" t="s">
        <v>35</v>
      </c>
      <c r="D28" s="56">
        <v>0</v>
      </c>
      <c r="E28" s="56">
        <f>'Support Services'!G173</f>
        <v>15585.4</v>
      </c>
      <c r="F28" s="58"/>
    </row>
    <row r="29" spans="2:6" ht="18" customHeight="1" x14ac:dyDescent="0.2">
      <c r="B29" s="23"/>
      <c r="C29" s="27" t="s">
        <v>36</v>
      </c>
      <c r="D29" s="56">
        <v>0</v>
      </c>
      <c r="E29" s="56">
        <f>'Support Services'!G177</f>
        <v>0</v>
      </c>
      <c r="F29" s="58"/>
    </row>
    <row r="30" spans="2:6" ht="17.25" customHeight="1" x14ac:dyDescent="0.2">
      <c r="B30" s="23"/>
      <c r="C30" s="27" t="s">
        <v>37</v>
      </c>
      <c r="D30" s="56">
        <v>0</v>
      </c>
      <c r="E30" s="56">
        <f>'Support Services'!G182</f>
        <v>30000</v>
      </c>
      <c r="F30" s="58"/>
    </row>
    <row r="31" spans="2:6" ht="17.25" customHeight="1" x14ac:dyDescent="0.2">
      <c r="B31" s="23"/>
      <c r="C31" s="22" t="s">
        <v>38</v>
      </c>
      <c r="D31" s="56">
        <v>0</v>
      </c>
      <c r="E31" s="56">
        <f>'Support Services'!G187</f>
        <v>0</v>
      </c>
      <c r="F31" s="58"/>
    </row>
    <row r="32" spans="2:6" ht="18.75" customHeight="1" x14ac:dyDescent="0.2">
      <c r="B32" s="23"/>
      <c r="C32" s="28" t="s">
        <v>39</v>
      </c>
      <c r="D32" s="56">
        <v>0</v>
      </c>
      <c r="E32" s="56">
        <f>'Support Services'!G192</f>
        <v>2500</v>
      </c>
      <c r="F32" s="58"/>
    </row>
    <row r="33" spans="2:7" ht="18.75" customHeight="1" x14ac:dyDescent="0.2">
      <c r="B33" s="23"/>
      <c r="C33" s="22" t="s">
        <v>40</v>
      </c>
      <c r="D33" s="56">
        <v>0</v>
      </c>
      <c r="E33" s="56"/>
      <c r="F33" s="58"/>
    </row>
    <row r="34" spans="2:7" ht="18.75" customHeight="1" x14ac:dyDescent="0.2">
      <c r="B34" s="23"/>
      <c r="C34" s="22" t="s">
        <v>41</v>
      </c>
      <c r="D34" s="56">
        <v>0</v>
      </c>
      <c r="E34" s="56">
        <f>'Support Services'!G196</f>
        <v>2700</v>
      </c>
      <c r="F34" s="58"/>
    </row>
    <row r="35" spans="2:7" ht="18.75" customHeight="1" x14ac:dyDescent="0.2">
      <c r="B35" s="23"/>
      <c r="C35" s="22" t="s">
        <v>42</v>
      </c>
      <c r="D35" s="56">
        <v>0</v>
      </c>
      <c r="E35" s="56">
        <f>'Support Services'!G201</f>
        <v>36686</v>
      </c>
      <c r="F35" s="58"/>
    </row>
    <row r="36" spans="2:7" ht="18" customHeight="1" x14ac:dyDescent="0.2">
      <c r="B36" s="23"/>
      <c r="C36" s="22" t="s">
        <v>43</v>
      </c>
      <c r="D36" s="56">
        <v>0</v>
      </c>
      <c r="E36" s="56">
        <f>'Support Services'!G207</f>
        <v>10665.07</v>
      </c>
      <c r="F36" s="58"/>
    </row>
    <row r="37" spans="2:7" ht="18" customHeight="1" x14ac:dyDescent="0.2">
      <c r="B37" s="25"/>
      <c r="C37" s="26" t="s">
        <v>44</v>
      </c>
      <c r="D37" s="52">
        <f>SUM(D28:D36)</f>
        <v>0</v>
      </c>
      <c r="E37" s="52">
        <f>SUM(E28:E36)</f>
        <v>98136.47</v>
      </c>
      <c r="F37" s="53">
        <f>SUM(D37+E37)</f>
        <v>98136.47</v>
      </c>
    </row>
    <row r="38" spans="2:7" ht="18" customHeight="1" x14ac:dyDescent="0.2">
      <c r="B38" s="21">
        <v>800</v>
      </c>
      <c r="C38" s="22" t="s">
        <v>45</v>
      </c>
      <c r="D38" s="56">
        <v>0</v>
      </c>
      <c r="E38" s="56">
        <f>'Support Services'!G228</f>
        <v>8500</v>
      </c>
      <c r="F38" s="58"/>
    </row>
    <row r="39" spans="2:7" ht="20.100000000000001" customHeight="1" x14ac:dyDescent="0.2">
      <c r="B39" s="23"/>
      <c r="C39" s="22" t="s">
        <v>46</v>
      </c>
      <c r="D39" s="56">
        <v>0</v>
      </c>
      <c r="E39" s="56">
        <f>'Support Services'!G233</f>
        <v>0</v>
      </c>
      <c r="F39" s="58"/>
    </row>
    <row r="40" spans="2:7" ht="15.6" customHeight="1" x14ac:dyDescent="0.2">
      <c r="B40" s="23"/>
      <c r="C40" s="29" t="s">
        <v>47</v>
      </c>
      <c r="D40" s="56">
        <v>0</v>
      </c>
      <c r="E40" s="56">
        <f>'Support Services'!G238</f>
        <v>0</v>
      </c>
      <c r="F40" s="59"/>
    </row>
    <row r="41" spans="2:7" ht="18.75" customHeight="1" thickBot="1" x14ac:dyDescent="0.25">
      <c r="B41" s="25"/>
      <c r="C41" s="26" t="s">
        <v>48</v>
      </c>
      <c r="D41" s="52">
        <f>SUM(D38:D40)</f>
        <v>0</v>
      </c>
      <c r="E41" s="52">
        <f>SUM(E38:E40)</f>
        <v>8500</v>
      </c>
      <c r="F41" s="53">
        <f>SUM(D41+E41)</f>
        <v>8500</v>
      </c>
    </row>
    <row r="42" spans="2:7" ht="18.75" customHeight="1" thickBot="1" x14ac:dyDescent="0.25">
      <c r="B42" s="30" t="s">
        <v>49</v>
      </c>
      <c r="C42" s="31"/>
      <c r="D42" s="60">
        <v>0</v>
      </c>
      <c r="E42" s="60">
        <f>SUM(E20+E21+E22+E23+E27+E37+E41)</f>
        <v>8060814</v>
      </c>
      <c r="F42" s="70">
        <f>SUM(F20:F41)</f>
        <v>8060814</v>
      </c>
    </row>
    <row r="43" spans="2:7" ht="19.5" customHeight="1" thickBot="1" x14ac:dyDescent="0.3">
      <c r="B43" s="32" t="s">
        <v>50</v>
      </c>
      <c r="C43" s="51" t="s">
        <v>51</v>
      </c>
      <c r="D43" s="64">
        <v>0</v>
      </c>
      <c r="E43" s="65">
        <v>0</v>
      </c>
      <c r="F43" s="71">
        <f>SUM(D43:E43)</f>
        <v>0</v>
      </c>
      <c r="G43" s="33"/>
    </row>
    <row r="44" spans="2:7" ht="18" customHeight="1" x14ac:dyDescent="0.2">
      <c r="B44" s="21">
        <v>700</v>
      </c>
      <c r="C44" s="27" t="s">
        <v>52</v>
      </c>
      <c r="D44" s="56">
        <v>0</v>
      </c>
      <c r="E44" s="56">
        <v>0</v>
      </c>
      <c r="F44" s="24"/>
    </row>
    <row r="45" spans="2:7" ht="18" customHeight="1" x14ac:dyDescent="0.2">
      <c r="B45" s="23"/>
      <c r="C45" s="22" t="s">
        <v>53</v>
      </c>
      <c r="D45" s="56">
        <v>0</v>
      </c>
      <c r="E45" s="56">
        <v>0</v>
      </c>
      <c r="F45" s="24"/>
    </row>
    <row r="46" spans="2:7" ht="18" customHeight="1" x14ac:dyDescent="0.2">
      <c r="B46" s="50"/>
      <c r="C46" s="49" t="s">
        <v>54</v>
      </c>
      <c r="D46" s="61">
        <f>SUM(D44:D45)</f>
        <v>0</v>
      </c>
      <c r="E46" s="61">
        <f>SUM(E44:E45)</f>
        <v>0</v>
      </c>
      <c r="F46" s="54">
        <f>SUM(D46+E46)</f>
        <v>0</v>
      </c>
    </row>
    <row r="47" spans="2:7" ht="18" customHeight="1" x14ac:dyDescent="0.2">
      <c r="B47" s="72" t="s">
        <v>55</v>
      </c>
      <c r="C47" s="22" t="s">
        <v>56</v>
      </c>
      <c r="D47" s="56">
        <v>0</v>
      </c>
      <c r="E47" s="62">
        <v>0</v>
      </c>
      <c r="F47" s="59"/>
    </row>
    <row r="48" spans="2:7" ht="18.75" customHeight="1" thickBot="1" x14ac:dyDescent="0.25">
      <c r="B48" s="25"/>
      <c r="C48" s="26" t="s">
        <v>57</v>
      </c>
      <c r="D48" s="53">
        <f>SUM(D47)</f>
        <v>0</v>
      </c>
      <c r="E48" s="53">
        <f>SUM(E47)</f>
        <v>0</v>
      </c>
      <c r="F48" s="54">
        <f>SUM(D48+E48)</f>
        <v>0</v>
      </c>
    </row>
    <row r="49" spans="2:6" ht="20.25" customHeight="1" x14ac:dyDescent="0.2">
      <c r="B49" s="34" t="s">
        <v>26</v>
      </c>
      <c r="C49" s="35"/>
      <c r="D49" s="63">
        <f>D42+D43+D46+D48</f>
        <v>0</v>
      </c>
      <c r="E49" s="63">
        <f>E42+E43+E46+E48</f>
        <v>8060814</v>
      </c>
      <c r="F49" s="63">
        <f>F42+F43+F46+F48</f>
        <v>8060814</v>
      </c>
    </row>
    <row r="51" spans="2:6" x14ac:dyDescent="0.2">
      <c r="F51" s="36"/>
    </row>
    <row r="52" spans="2:6" ht="15" thickBot="1" x14ac:dyDescent="0.25">
      <c r="B52" s="37" t="s">
        <v>58</v>
      </c>
      <c r="C52" s="38"/>
      <c r="D52" s="38"/>
      <c r="E52" s="39" t="s">
        <v>59</v>
      </c>
      <c r="F52" s="40"/>
    </row>
    <row r="53" spans="2:6" ht="14.25" x14ac:dyDescent="0.2">
      <c r="B53" s="37"/>
      <c r="C53" s="41" t="s">
        <v>60</v>
      </c>
      <c r="D53" s="37"/>
    </row>
    <row r="54" spans="2:6" ht="14.25" x14ac:dyDescent="0.2">
      <c r="B54" s="37"/>
      <c r="C54" s="41"/>
      <c r="D54" s="37"/>
      <c r="E54" s="39"/>
      <c r="F54" s="37"/>
    </row>
    <row r="55" spans="2:6" ht="15" thickBot="1" x14ac:dyDescent="0.25">
      <c r="B55" s="37" t="s">
        <v>61</v>
      </c>
      <c r="C55" s="38"/>
      <c r="D55" s="38"/>
      <c r="E55" s="39"/>
      <c r="F55" s="39"/>
    </row>
    <row r="56" spans="2:6" ht="14.25" x14ac:dyDescent="0.2">
      <c r="C56" s="37" t="s">
        <v>62</v>
      </c>
    </row>
    <row r="57" spans="2:6" ht="13.5" thickBot="1" x14ac:dyDescent="0.25">
      <c r="C57" s="42"/>
    </row>
    <row r="58" spans="2:6" ht="13.5" thickTop="1" x14ac:dyDescent="0.2">
      <c r="B58" s="42" t="s">
        <v>63</v>
      </c>
      <c r="D58" s="247" t="s">
        <v>64</v>
      </c>
      <c r="E58" s="43"/>
      <c r="F58" s="44"/>
    </row>
    <row r="59" spans="2:6" x14ac:dyDescent="0.2">
      <c r="B59" s="42"/>
      <c r="D59" s="66"/>
      <c r="E59" s="67"/>
      <c r="F59" s="68"/>
    </row>
    <row r="60" spans="2:6" x14ac:dyDescent="0.2">
      <c r="B60" t="s">
        <v>65</v>
      </c>
      <c r="D60" s="45" t="s">
        <v>66</v>
      </c>
      <c r="F60" s="46" t="s">
        <v>67</v>
      </c>
    </row>
    <row r="61" spans="2:6" x14ac:dyDescent="0.2">
      <c r="B61" t="s">
        <v>68</v>
      </c>
      <c r="D61" s="248" t="s">
        <v>69</v>
      </c>
      <c r="F61" s="249" t="s">
        <v>70</v>
      </c>
    </row>
    <row r="62" spans="2:6" x14ac:dyDescent="0.2">
      <c r="B62" t="s">
        <v>71</v>
      </c>
      <c r="D62" s="45" t="s">
        <v>66</v>
      </c>
      <c r="F62" s="46" t="s">
        <v>67</v>
      </c>
    </row>
    <row r="63" spans="2:6" ht="13.5" thickBot="1" x14ac:dyDescent="0.25">
      <c r="B63" s="48"/>
      <c r="D63" s="250" t="s">
        <v>72</v>
      </c>
      <c r="E63" s="47"/>
      <c r="F63" s="251" t="s">
        <v>70</v>
      </c>
    </row>
    <row r="64" spans="2:6" ht="13.5" thickTop="1" x14ac:dyDescent="0.2">
      <c r="B64" t="s">
        <v>73</v>
      </c>
    </row>
    <row r="65" spans="2:2" x14ac:dyDescent="0.2">
      <c r="B65" t="s">
        <v>74</v>
      </c>
    </row>
  </sheetData>
  <sheetProtection selectLockedCells="1"/>
  <pageMargins left="0.75" right="0.75" top="0.75" bottom="0.75" header="0.5" footer="0.25"/>
  <pageSetup scale="64" orientation="portrait" horizontalDpi="4294967292" r:id="rId1"/>
  <headerFooter alignWithMargins="0">
    <oddHeader xml:space="preserve">&amp;C&amp;"Arial,Bold"&amp;16Nevada Department of Education - State or Federal Budget Expenditure Summary&amp;12
</oddHeader>
    <oddFooter xml:space="preserve">&amp;L&amp;"Arial,Bold"
&amp;"Arial,Bold Italic"Revised 07/15/2020
&amp;C840-4 (10.3)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795C07-44CC-46FB-8E45-56CF687AB588}">
  <sheetPr>
    <tabColor theme="5" tint="0.39997558519241921"/>
  </sheetPr>
  <dimension ref="A1:I212"/>
  <sheetViews>
    <sheetView showGridLines="0" zoomScaleNormal="100" workbookViewId="0">
      <pane ySplit="7" topLeftCell="A8" activePane="bottomLeft" state="frozen"/>
      <selection activeCell="B77" sqref="B77:E80"/>
      <selection pane="bottomLeft" activeCell="B184" sqref="B184:E186"/>
    </sheetView>
  </sheetViews>
  <sheetFormatPr defaultColWidth="9.140625" defaultRowHeight="12.75" x14ac:dyDescent="0.2"/>
  <cols>
    <col min="1" max="1" width="12.28515625" style="2" customWidth="1"/>
    <col min="2" max="2" width="27.42578125" style="2" customWidth="1"/>
    <col min="3" max="3" width="8.42578125" style="2" customWidth="1"/>
    <col min="4" max="4" width="10.7109375" style="2" customWidth="1"/>
    <col min="5" max="5" width="23" style="2" customWidth="1"/>
    <col min="6" max="6" width="13.42578125" style="74" customWidth="1"/>
    <col min="7" max="7" width="17.42578125" style="74" customWidth="1"/>
    <col min="8" max="16384" width="9.140625" style="2"/>
  </cols>
  <sheetData>
    <row r="1" spans="1:8" x14ac:dyDescent="0.2">
      <c r="A1" s="73"/>
    </row>
    <row r="2" spans="1:8" x14ac:dyDescent="0.2">
      <c r="A2" s="7" t="s">
        <v>0</v>
      </c>
      <c r="B2" s="13" t="str">
        <f>'Budget Expenditure Summary '!C4</f>
        <v>Clark County School District - SNRPDP</v>
      </c>
      <c r="F2" s="5" t="s">
        <v>75</v>
      </c>
      <c r="G2" s="75"/>
    </row>
    <row r="3" spans="1:8" x14ac:dyDescent="0.2">
      <c r="A3" s="5" t="s">
        <v>6</v>
      </c>
      <c r="B3" s="206" t="str">
        <f>'Budget Expenditure Summary '!C11</f>
        <v>SNRPDP</v>
      </c>
      <c r="C3" s="8"/>
      <c r="F3" s="5" t="s">
        <v>76</v>
      </c>
      <c r="G3" s="205">
        <f>'Budget Expenditure Summary '!F7</f>
        <v>2027</v>
      </c>
      <c r="H3" s="76"/>
    </row>
    <row r="4" spans="1:8" x14ac:dyDescent="0.2">
      <c r="A4" s="7"/>
      <c r="B4" s="7"/>
      <c r="C4" s="7"/>
      <c r="H4" s="76"/>
    </row>
    <row r="5" spans="1:8" s="8" customFormat="1" x14ac:dyDescent="0.2">
      <c r="F5" s="77"/>
      <c r="G5" s="77"/>
    </row>
    <row r="6" spans="1:8" ht="13.5" thickBot="1" x14ac:dyDescent="0.25">
      <c r="A6" s="8" t="s">
        <v>77</v>
      </c>
      <c r="B6" s="8" t="s">
        <v>78</v>
      </c>
      <c r="C6" s="8" t="s">
        <v>79</v>
      </c>
      <c r="D6" s="8" t="s">
        <v>80</v>
      </c>
      <c r="E6" s="8" t="s">
        <v>81</v>
      </c>
      <c r="F6" s="77" t="s">
        <v>82</v>
      </c>
    </row>
    <row r="7" spans="1:8" ht="27.75" customHeight="1" thickTop="1" thickBot="1" x14ac:dyDescent="0.25">
      <c r="A7" s="78" t="s">
        <v>83</v>
      </c>
      <c r="B7" s="79" t="s">
        <v>84</v>
      </c>
      <c r="C7" s="80" t="s">
        <v>85</v>
      </c>
      <c r="D7" s="79" t="s">
        <v>86</v>
      </c>
      <c r="E7" s="80" t="s">
        <v>87</v>
      </c>
      <c r="F7" s="81" t="s">
        <v>88</v>
      </c>
      <c r="G7" s="82" t="s">
        <v>89</v>
      </c>
    </row>
    <row r="8" spans="1:8" ht="13.5" thickTop="1" x14ac:dyDescent="0.2">
      <c r="A8" s="83">
        <v>100</v>
      </c>
      <c r="B8" s="84" t="s">
        <v>90</v>
      </c>
      <c r="C8" s="85"/>
      <c r="D8" s="86"/>
      <c r="E8" s="87"/>
      <c r="F8" s="88"/>
      <c r="G8" s="89"/>
    </row>
    <row r="9" spans="1:8" x14ac:dyDescent="0.2">
      <c r="A9" s="83"/>
      <c r="B9" s="84"/>
      <c r="C9" s="90"/>
      <c r="D9" s="86"/>
      <c r="E9" s="91"/>
      <c r="F9" s="92"/>
      <c r="G9" s="93"/>
    </row>
    <row r="10" spans="1:8" x14ac:dyDescent="0.2">
      <c r="A10" s="94"/>
      <c r="B10" s="95" t="s">
        <v>91</v>
      </c>
      <c r="C10" s="96"/>
      <c r="D10" s="97"/>
      <c r="E10" s="98"/>
      <c r="F10" s="99">
        <f>SUM(C10*D10*E10)</f>
        <v>0</v>
      </c>
      <c r="G10" s="93"/>
    </row>
    <row r="11" spans="1:8" x14ac:dyDescent="0.2">
      <c r="A11" s="94"/>
      <c r="B11" s="95" t="s">
        <v>92</v>
      </c>
      <c r="C11" s="96"/>
      <c r="D11" s="97"/>
      <c r="E11" s="98"/>
      <c r="F11" s="99">
        <f t="shared" ref="F11:F19" si="0">SUM(C11*D11*E11)</f>
        <v>0</v>
      </c>
      <c r="G11" s="93"/>
    </row>
    <row r="12" spans="1:8" x14ac:dyDescent="0.2">
      <c r="A12" s="94"/>
      <c r="B12" s="95" t="s">
        <v>93</v>
      </c>
      <c r="C12" s="96"/>
      <c r="D12" s="97"/>
      <c r="E12" s="98"/>
      <c r="F12" s="99">
        <f t="shared" si="0"/>
        <v>0</v>
      </c>
      <c r="G12" s="93"/>
    </row>
    <row r="13" spans="1:8" x14ac:dyDescent="0.2">
      <c r="A13" s="94"/>
      <c r="B13" s="95" t="s">
        <v>94</v>
      </c>
      <c r="C13" s="96"/>
      <c r="D13" s="97"/>
      <c r="E13" s="98"/>
      <c r="F13" s="99">
        <f t="shared" si="0"/>
        <v>0</v>
      </c>
      <c r="G13" s="93"/>
    </row>
    <row r="14" spans="1:8" x14ac:dyDescent="0.2">
      <c r="A14" s="94"/>
      <c r="B14" s="95" t="s">
        <v>95</v>
      </c>
      <c r="C14" s="96"/>
      <c r="D14" s="97"/>
      <c r="E14" s="98"/>
      <c r="F14" s="99">
        <f t="shared" si="0"/>
        <v>0</v>
      </c>
      <c r="G14" s="93"/>
    </row>
    <row r="15" spans="1:8" x14ac:dyDescent="0.2">
      <c r="A15" s="94"/>
      <c r="B15" s="95" t="s">
        <v>96</v>
      </c>
      <c r="C15" s="96"/>
      <c r="D15" s="97"/>
      <c r="E15" s="98"/>
      <c r="F15" s="99">
        <f t="shared" si="0"/>
        <v>0</v>
      </c>
      <c r="G15" s="93"/>
    </row>
    <row r="16" spans="1:8" x14ac:dyDescent="0.2">
      <c r="A16" s="94"/>
      <c r="B16" s="95" t="s">
        <v>97</v>
      </c>
      <c r="C16" s="96"/>
      <c r="D16" s="97"/>
      <c r="E16" s="98"/>
      <c r="F16" s="99">
        <f t="shared" si="0"/>
        <v>0</v>
      </c>
      <c r="G16" s="93"/>
    </row>
    <row r="17" spans="1:7" x14ac:dyDescent="0.2">
      <c r="A17" s="94"/>
      <c r="B17" s="95" t="s">
        <v>98</v>
      </c>
      <c r="C17" s="96"/>
      <c r="D17" s="97"/>
      <c r="E17" s="98"/>
      <c r="F17" s="99">
        <f t="shared" si="0"/>
        <v>0</v>
      </c>
      <c r="G17" s="93"/>
    </row>
    <row r="18" spans="1:7" x14ac:dyDescent="0.2">
      <c r="A18" s="94"/>
      <c r="B18" s="95" t="s">
        <v>99</v>
      </c>
      <c r="C18" s="96"/>
      <c r="D18" s="97"/>
      <c r="E18" s="98"/>
      <c r="F18" s="99">
        <f t="shared" si="0"/>
        <v>0</v>
      </c>
      <c r="G18" s="93"/>
    </row>
    <row r="19" spans="1:7" x14ac:dyDescent="0.2">
      <c r="A19" s="94"/>
      <c r="B19" s="95" t="s">
        <v>100</v>
      </c>
      <c r="C19" s="96"/>
      <c r="D19" s="97"/>
      <c r="E19" s="98"/>
      <c r="F19" s="99">
        <f t="shared" si="0"/>
        <v>0</v>
      </c>
      <c r="G19" s="93"/>
    </row>
    <row r="20" spans="1:7" x14ac:dyDescent="0.2">
      <c r="A20" s="94"/>
      <c r="B20" s="100"/>
      <c r="C20" s="101"/>
      <c r="D20" s="86"/>
      <c r="E20" s="102"/>
      <c r="F20" s="92"/>
      <c r="G20" s="93"/>
    </row>
    <row r="21" spans="1:7" x14ac:dyDescent="0.2">
      <c r="A21" s="94"/>
      <c r="B21" s="100"/>
      <c r="C21" s="101"/>
      <c r="D21" s="86"/>
      <c r="E21" s="102"/>
      <c r="F21" s="92"/>
      <c r="G21" s="93"/>
    </row>
    <row r="22" spans="1:7" x14ac:dyDescent="0.2">
      <c r="A22" s="94"/>
      <c r="B22" s="100"/>
      <c r="C22" s="101"/>
      <c r="D22" s="86"/>
      <c r="E22" s="102"/>
      <c r="F22" s="92"/>
      <c r="G22" s="93"/>
    </row>
    <row r="23" spans="1:7" ht="13.5" thickBot="1" x14ac:dyDescent="0.25">
      <c r="A23" s="94"/>
      <c r="B23" s="100"/>
      <c r="C23" s="103"/>
      <c r="D23" s="86"/>
      <c r="E23" s="91"/>
      <c r="F23" s="92"/>
      <c r="G23" s="93"/>
    </row>
    <row r="24" spans="1:7" x14ac:dyDescent="0.2">
      <c r="A24" s="94"/>
      <c r="B24" s="104" t="s">
        <v>101</v>
      </c>
      <c r="C24" s="105"/>
      <c r="D24" s="105"/>
      <c r="E24" s="106"/>
      <c r="F24" s="92"/>
      <c r="G24" s="93"/>
    </row>
    <row r="25" spans="1:7" ht="12.75" customHeight="1" x14ac:dyDescent="0.2">
      <c r="A25" s="94"/>
      <c r="B25" s="215"/>
      <c r="C25" s="229"/>
      <c r="D25" s="229"/>
      <c r="E25" s="230"/>
      <c r="F25" s="92"/>
      <c r="G25" s="93"/>
    </row>
    <row r="26" spans="1:7" ht="42.75" customHeight="1" x14ac:dyDescent="0.2">
      <c r="A26" s="94"/>
      <c r="B26" s="231"/>
      <c r="C26" s="229"/>
      <c r="D26" s="229"/>
      <c r="E26" s="230"/>
      <c r="F26" s="92"/>
      <c r="G26" s="93"/>
    </row>
    <row r="27" spans="1:7" ht="42.75" customHeight="1" x14ac:dyDescent="0.2">
      <c r="A27" s="94"/>
      <c r="B27" s="231"/>
      <c r="C27" s="229"/>
      <c r="D27" s="229"/>
      <c r="E27" s="230"/>
      <c r="F27" s="92"/>
      <c r="G27" s="93"/>
    </row>
    <row r="28" spans="1:7" ht="13.5" thickBot="1" x14ac:dyDescent="0.25">
      <c r="A28" s="94"/>
      <c r="B28" s="231"/>
      <c r="C28" s="229"/>
      <c r="D28" s="229"/>
      <c r="E28" s="230"/>
      <c r="F28" s="92"/>
      <c r="G28" s="93"/>
    </row>
    <row r="29" spans="1:7" ht="13.5" thickBot="1" x14ac:dyDescent="0.25">
      <c r="A29" s="107"/>
      <c r="B29" s="108"/>
      <c r="C29" s="109"/>
      <c r="D29" s="109"/>
      <c r="E29" s="110" t="s">
        <v>102</v>
      </c>
      <c r="F29" s="111"/>
      <c r="G29" s="112">
        <f>SUM(F10:F19)</f>
        <v>0</v>
      </c>
    </row>
    <row r="30" spans="1:7" x14ac:dyDescent="0.2">
      <c r="A30" s="113">
        <v>200</v>
      </c>
      <c r="B30" s="7" t="s">
        <v>103</v>
      </c>
      <c r="C30" s="114"/>
      <c r="D30" s="86"/>
      <c r="E30" s="115"/>
      <c r="F30" s="116"/>
      <c r="G30" s="93"/>
    </row>
    <row r="31" spans="1:7" x14ac:dyDescent="0.2">
      <c r="A31" s="94"/>
      <c r="C31" s="90"/>
      <c r="D31" s="86"/>
      <c r="E31" s="117"/>
      <c r="F31" s="118"/>
      <c r="G31" s="93"/>
    </row>
    <row r="32" spans="1:7" x14ac:dyDescent="0.2">
      <c r="A32" s="94"/>
      <c r="B32" s="119" t="s">
        <v>104</v>
      </c>
      <c r="C32" s="120"/>
      <c r="D32" s="121"/>
      <c r="E32" s="122"/>
      <c r="F32" s="99">
        <f t="shared" ref="F32:F41" si="1">SUM(C32*D32*E32)</f>
        <v>0</v>
      </c>
      <c r="G32" s="93"/>
    </row>
    <row r="33" spans="1:7" x14ac:dyDescent="0.2">
      <c r="A33" s="94"/>
      <c r="B33" s="119" t="s">
        <v>105</v>
      </c>
      <c r="C33" s="120"/>
      <c r="D33" s="121"/>
      <c r="E33" s="122"/>
      <c r="F33" s="99">
        <f t="shared" si="1"/>
        <v>0</v>
      </c>
      <c r="G33" s="93"/>
    </row>
    <row r="34" spans="1:7" x14ac:dyDescent="0.2">
      <c r="A34" s="94"/>
      <c r="B34" s="119" t="s">
        <v>106</v>
      </c>
      <c r="C34" s="120"/>
      <c r="D34" s="121"/>
      <c r="E34" s="122"/>
      <c r="F34" s="99">
        <f t="shared" si="1"/>
        <v>0</v>
      </c>
      <c r="G34" s="93"/>
    </row>
    <row r="35" spans="1:7" x14ac:dyDescent="0.2">
      <c r="A35" s="94"/>
      <c r="B35" s="119" t="s">
        <v>107</v>
      </c>
      <c r="C35" s="120"/>
      <c r="D35" s="121"/>
      <c r="E35" s="122"/>
      <c r="F35" s="99">
        <f t="shared" si="1"/>
        <v>0</v>
      </c>
      <c r="G35" s="93"/>
    </row>
    <row r="36" spans="1:7" x14ac:dyDescent="0.2">
      <c r="A36" s="94"/>
      <c r="B36" s="119" t="s">
        <v>108</v>
      </c>
      <c r="C36" s="120"/>
      <c r="D36" s="121"/>
      <c r="E36" s="122"/>
      <c r="F36" s="99">
        <f t="shared" si="1"/>
        <v>0</v>
      </c>
      <c r="G36" s="93"/>
    </row>
    <row r="37" spans="1:7" x14ac:dyDescent="0.2">
      <c r="A37" s="94"/>
      <c r="B37" s="119" t="s">
        <v>109</v>
      </c>
      <c r="C37" s="120"/>
      <c r="D37" s="121"/>
      <c r="E37" s="122"/>
      <c r="F37" s="99">
        <f t="shared" si="1"/>
        <v>0</v>
      </c>
      <c r="G37" s="93"/>
    </row>
    <row r="38" spans="1:7" x14ac:dyDescent="0.2">
      <c r="A38" s="94"/>
      <c r="B38" s="119" t="s">
        <v>110</v>
      </c>
      <c r="C38" s="120"/>
      <c r="D38" s="121"/>
      <c r="E38" s="122"/>
      <c r="F38" s="99">
        <f t="shared" si="1"/>
        <v>0</v>
      </c>
      <c r="G38" s="93"/>
    </row>
    <row r="39" spans="1:7" x14ac:dyDescent="0.2">
      <c r="A39" s="94"/>
      <c r="B39" s="119" t="s">
        <v>111</v>
      </c>
      <c r="C39" s="120"/>
      <c r="D39" s="121"/>
      <c r="E39" s="122"/>
      <c r="F39" s="99">
        <f t="shared" si="1"/>
        <v>0</v>
      </c>
      <c r="G39" s="93"/>
    </row>
    <row r="40" spans="1:7" x14ac:dyDescent="0.2">
      <c r="A40" s="94"/>
      <c r="B40" s="119" t="s">
        <v>112</v>
      </c>
      <c r="C40" s="120"/>
      <c r="D40" s="121"/>
      <c r="E40" s="122"/>
      <c r="F40" s="99">
        <f t="shared" si="1"/>
        <v>0</v>
      </c>
      <c r="G40" s="93"/>
    </row>
    <row r="41" spans="1:7" x14ac:dyDescent="0.2">
      <c r="A41" s="94"/>
      <c r="B41" s="119" t="s">
        <v>113</v>
      </c>
      <c r="C41" s="120"/>
      <c r="D41" s="121"/>
      <c r="E41" s="122"/>
      <c r="F41" s="99">
        <f t="shared" si="1"/>
        <v>0</v>
      </c>
      <c r="G41" s="93"/>
    </row>
    <row r="42" spans="1:7" ht="13.5" thickBot="1" x14ac:dyDescent="0.25">
      <c r="A42" s="94"/>
      <c r="B42" s="123"/>
      <c r="C42" s="124"/>
      <c r="D42" s="109"/>
      <c r="E42" s="125"/>
      <c r="F42" s="126"/>
      <c r="G42" s="127"/>
    </row>
    <row r="43" spans="1:7" x14ac:dyDescent="0.2">
      <c r="A43" s="94"/>
      <c r="B43" s="128" t="s">
        <v>101</v>
      </c>
      <c r="C43" s="129"/>
      <c r="D43" s="129"/>
      <c r="E43" s="130"/>
      <c r="F43" s="92"/>
      <c r="G43" s="93"/>
    </row>
    <row r="44" spans="1:7" x14ac:dyDescent="0.2">
      <c r="A44" s="94"/>
      <c r="B44" s="215"/>
      <c r="C44" s="216"/>
      <c r="D44" s="216"/>
      <c r="E44" s="217"/>
      <c r="F44" s="92"/>
      <c r="G44" s="93"/>
    </row>
    <row r="45" spans="1:7" x14ac:dyDescent="0.2">
      <c r="A45" s="94"/>
      <c r="B45" s="215" t="s">
        <v>114</v>
      </c>
      <c r="C45" s="216"/>
      <c r="D45" s="216"/>
      <c r="E45" s="217"/>
      <c r="F45" s="92"/>
      <c r="G45" s="93"/>
    </row>
    <row r="46" spans="1:7" ht="13.5" thickBot="1" x14ac:dyDescent="0.25">
      <c r="A46" s="94"/>
      <c r="B46" s="215"/>
      <c r="C46" s="216"/>
      <c r="D46" s="216"/>
      <c r="E46" s="217"/>
      <c r="F46" s="92"/>
      <c r="G46" s="93"/>
    </row>
    <row r="47" spans="1:7" ht="13.5" thickBot="1" x14ac:dyDescent="0.25">
      <c r="A47" s="107"/>
      <c r="B47" s="108"/>
      <c r="C47" s="109"/>
      <c r="D47" s="109"/>
      <c r="E47" s="131" t="s">
        <v>115</v>
      </c>
      <c r="F47" s="111"/>
      <c r="G47" s="112">
        <f>SUM(F32:F41)</f>
        <v>0</v>
      </c>
    </row>
    <row r="48" spans="1:7" x14ac:dyDescent="0.2">
      <c r="A48" s="113">
        <v>300</v>
      </c>
      <c r="B48" s="132" t="s">
        <v>116</v>
      </c>
      <c r="C48" s="114"/>
      <c r="D48" s="114"/>
      <c r="E48" s="133"/>
      <c r="F48" s="116"/>
      <c r="G48" s="93"/>
    </row>
    <row r="49" spans="1:7" x14ac:dyDescent="0.2">
      <c r="A49" s="83"/>
      <c r="B49" s="132"/>
      <c r="C49" s="90"/>
      <c r="D49" s="90"/>
      <c r="E49" s="133"/>
      <c r="F49" s="92"/>
      <c r="G49" s="93"/>
    </row>
    <row r="50" spans="1:7" x14ac:dyDescent="0.2">
      <c r="A50" s="94">
        <v>320</v>
      </c>
      <c r="B50" s="119" t="s">
        <v>117</v>
      </c>
      <c r="C50" s="134"/>
      <c r="D50" s="134"/>
      <c r="E50" s="135"/>
      <c r="F50" s="99">
        <f t="shared" ref="F50:F53" si="2">SUM(C50*D50*E50)</f>
        <v>0</v>
      </c>
      <c r="G50" s="93"/>
    </row>
    <row r="51" spans="1:7" x14ac:dyDescent="0.2">
      <c r="A51" s="94"/>
      <c r="B51" s="119"/>
      <c r="C51" s="134"/>
      <c r="D51" s="134"/>
      <c r="E51" s="135"/>
      <c r="F51" s="99">
        <f t="shared" si="2"/>
        <v>0</v>
      </c>
      <c r="G51" s="93"/>
    </row>
    <row r="52" spans="1:7" x14ac:dyDescent="0.2">
      <c r="A52" s="94"/>
      <c r="B52" s="119"/>
      <c r="C52" s="134"/>
      <c r="D52" s="134"/>
      <c r="E52" s="135"/>
      <c r="F52" s="99">
        <f t="shared" si="2"/>
        <v>0</v>
      </c>
      <c r="G52" s="93"/>
    </row>
    <row r="53" spans="1:7" x14ac:dyDescent="0.2">
      <c r="A53" s="94"/>
      <c r="B53" s="119"/>
      <c r="C53" s="134"/>
      <c r="D53" s="134"/>
      <c r="E53" s="135"/>
      <c r="F53" s="99">
        <f t="shared" si="2"/>
        <v>0</v>
      </c>
      <c r="G53" s="93"/>
    </row>
    <row r="54" spans="1:7" x14ac:dyDescent="0.2">
      <c r="A54" s="94"/>
      <c r="B54" s="119"/>
      <c r="C54" s="90"/>
      <c r="D54" s="90"/>
      <c r="E54" s="136"/>
      <c r="F54" s="92"/>
      <c r="G54" s="93"/>
    </row>
    <row r="55" spans="1:7" x14ac:dyDescent="0.2">
      <c r="A55" s="94">
        <v>330</v>
      </c>
      <c r="B55" s="119" t="s">
        <v>118</v>
      </c>
      <c r="C55" s="134"/>
      <c r="D55" s="134"/>
      <c r="E55" s="135"/>
      <c r="F55" s="99">
        <f t="shared" ref="F55:F58" si="3">SUM(C55*D55*E55)</f>
        <v>0</v>
      </c>
      <c r="G55" s="93"/>
    </row>
    <row r="56" spans="1:7" x14ac:dyDescent="0.2">
      <c r="A56" s="94">
        <v>340</v>
      </c>
      <c r="B56" s="119" t="s">
        <v>119</v>
      </c>
      <c r="C56" s="134"/>
      <c r="D56" s="134"/>
      <c r="E56" s="135"/>
      <c r="F56" s="99">
        <f t="shared" si="3"/>
        <v>0</v>
      </c>
      <c r="G56" s="93"/>
    </row>
    <row r="57" spans="1:7" x14ac:dyDescent="0.2">
      <c r="A57" s="94"/>
      <c r="B57" s="119"/>
      <c r="C57" s="134"/>
      <c r="D57" s="134"/>
      <c r="E57" s="135"/>
      <c r="F57" s="99">
        <f t="shared" si="3"/>
        <v>0</v>
      </c>
      <c r="G57" s="93"/>
    </row>
    <row r="58" spans="1:7" ht="13.5" thickBot="1" x14ac:dyDescent="0.25">
      <c r="A58" s="94"/>
      <c r="B58" s="119"/>
      <c r="C58" s="134"/>
      <c r="D58" s="134"/>
      <c r="E58" s="135"/>
      <c r="F58" s="99">
        <f t="shared" si="3"/>
        <v>0</v>
      </c>
      <c r="G58" s="127"/>
    </row>
    <row r="59" spans="1:7" x14ac:dyDescent="0.2">
      <c r="A59" s="94"/>
      <c r="B59" s="137" t="s">
        <v>101</v>
      </c>
      <c r="C59" s="138"/>
      <c r="D59" s="138"/>
      <c r="E59" s="139"/>
      <c r="F59" s="92"/>
      <c r="G59" s="93"/>
    </row>
    <row r="60" spans="1:7" ht="54" customHeight="1" x14ac:dyDescent="0.2">
      <c r="A60" s="94"/>
      <c r="B60" s="232"/>
      <c r="C60" s="229"/>
      <c r="D60" s="229"/>
      <c r="E60" s="230"/>
      <c r="F60" s="92"/>
      <c r="G60" s="93"/>
    </row>
    <row r="61" spans="1:7" ht="30" customHeight="1" x14ac:dyDescent="0.2">
      <c r="A61" s="94"/>
      <c r="B61" s="231"/>
      <c r="C61" s="229"/>
      <c r="D61" s="229"/>
      <c r="E61" s="230"/>
      <c r="F61" s="92"/>
      <c r="G61" s="93"/>
    </row>
    <row r="62" spans="1:7" ht="13.5" thickBot="1" x14ac:dyDescent="0.25">
      <c r="A62" s="94"/>
      <c r="B62" s="231"/>
      <c r="C62" s="229"/>
      <c r="D62" s="229"/>
      <c r="E62" s="230"/>
      <c r="F62" s="92"/>
      <c r="G62" s="93"/>
    </row>
    <row r="63" spans="1:7" ht="13.5" thickBot="1" x14ac:dyDescent="0.25">
      <c r="A63" s="107"/>
      <c r="B63" s="108"/>
      <c r="C63" s="109"/>
      <c r="D63" s="109"/>
      <c r="E63" s="131" t="s">
        <v>120</v>
      </c>
      <c r="F63" s="111"/>
      <c r="G63" s="112">
        <f>SUM(F50:F58)</f>
        <v>0</v>
      </c>
    </row>
    <row r="64" spans="1:7" x14ac:dyDescent="0.2">
      <c r="A64" s="113">
        <v>400</v>
      </c>
      <c r="B64" s="140" t="s">
        <v>121</v>
      </c>
      <c r="C64" s="141"/>
      <c r="D64" s="114"/>
      <c r="E64" s="142"/>
      <c r="F64" s="116"/>
      <c r="G64" s="93"/>
    </row>
    <row r="65" spans="1:9" x14ac:dyDescent="0.2">
      <c r="A65" s="94"/>
      <c r="C65" s="143"/>
      <c r="D65" s="90"/>
      <c r="E65" s="133"/>
      <c r="F65" s="92"/>
      <c r="G65" s="93"/>
    </row>
    <row r="66" spans="1:9" x14ac:dyDescent="0.2">
      <c r="A66" s="94">
        <v>410</v>
      </c>
      <c r="B66" s="95" t="s">
        <v>122</v>
      </c>
      <c r="C66" s="143"/>
      <c r="D66" s="134"/>
      <c r="E66" s="135"/>
      <c r="F66" s="99">
        <f>SUM(D66*E66)</f>
        <v>0</v>
      </c>
      <c r="G66" s="93"/>
    </row>
    <row r="67" spans="1:9" x14ac:dyDescent="0.2">
      <c r="A67" s="94">
        <v>430</v>
      </c>
      <c r="B67" s="2" t="s">
        <v>123</v>
      </c>
      <c r="C67" s="143"/>
      <c r="D67" s="134"/>
      <c r="E67" s="135"/>
      <c r="F67" s="99">
        <f t="shared" ref="F67:F69" si="4">SUM(D67*E67)</f>
        <v>0</v>
      </c>
      <c r="G67" s="93"/>
    </row>
    <row r="68" spans="1:9" x14ac:dyDescent="0.2">
      <c r="A68" s="94">
        <v>441</v>
      </c>
      <c r="B68" s="2" t="s">
        <v>124</v>
      </c>
      <c r="C68" s="143"/>
      <c r="D68" s="134"/>
      <c r="E68" s="135"/>
      <c r="F68" s="99">
        <f t="shared" si="4"/>
        <v>0</v>
      </c>
      <c r="G68" s="93"/>
    </row>
    <row r="69" spans="1:9" ht="13.5" thickBot="1" x14ac:dyDescent="0.25">
      <c r="A69" s="94">
        <v>450</v>
      </c>
      <c r="B69" s="123" t="s">
        <v>125</v>
      </c>
      <c r="C69" s="143"/>
      <c r="D69" s="134"/>
      <c r="E69" s="135"/>
      <c r="F69" s="99">
        <f t="shared" si="4"/>
        <v>0</v>
      </c>
      <c r="G69" s="127"/>
    </row>
    <row r="70" spans="1:9" x14ac:dyDescent="0.2">
      <c r="A70" s="94"/>
      <c r="B70" s="128" t="s">
        <v>101</v>
      </c>
      <c r="C70" s="129"/>
      <c r="D70" s="129"/>
      <c r="E70" s="130"/>
      <c r="F70" s="92"/>
      <c r="G70" s="93"/>
    </row>
    <row r="71" spans="1:9" x14ac:dyDescent="0.2">
      <c r="A71" s="94"/>
      <c r="B71" s="215"/>
      <c r="C71" s="216"/>
      <c r="D71" s="216"/>
      <c r="E71" s="217"/>
      <c r="F71" s="92"/>
      <c r="G71" s="93"/>
      <c r="I71" s="76"/>
    </row>
    <row r="72" spans="1:9" ht="46.5" customHeight="1" x14ac:dyDescent="0.2">
      <c r="A72" s="94"/>
      <c r="B72" s="268"/>
      <c r="C72" s="269"/>
      <c r="D72" s="269"/>
      <c r="E72" s="270"/>
      <c r="F72" s="92"/>
      <c r="G72" s="93"/>
      <c r="I72" s="76"/>
    </row>
    <row r="73" spans="1:9" x14ac:dyDescent="0.2">
      <c r="A73" s="94"/>
      <c r="B73" s="271"/>
      <c r="C73" s="269"/>
      <c r="D73" s="269"/>
      <c r="E73" s="270"/>
      <c r="F73" s="92"/>
      <c r="G73" s="93"/>
      <c r="I73" s="76"/>
    </row>
    <row r="74" spans="1:9" x14ac:dyDescent="0.2">
      <c r="A74" s="94"/>
      <c r="B74" s="271"/>
      <c r="C74" s="269"/>
      <c r="D74" s="269"/>
      <c r="E74" s="270"/>
      <c r="F74" s="92"/>
      <c r="G74" s="93"/>
    </row>
    <row r="75" spans="1:9" x14ac:dyDescent="0.2">
      <c r="A75" s="94"/>
      <c r="B75" s="271"/>
      <c r="C75" s="269"/>
      <c r="D75" s="269"/>
      <c r="E75" s="270"/>
      <c r="F75" s="92"/>
      <c r="G75" s="93"/>
    </row>
    <row r="76" spans="1:9" x14ac:dyDescent="0.2">
      <c r="A76" s="144"/>
      <c r="B76" s="145"/>
      <c r="C76" s="146"/>
      <c r="D76" s="146"/>
      <c r="E76" s="147" t="s">
        <v>126</v>
      </c>
      <c r="F76" s="148"/>
      <c r="G76" s="149">
        <f>SUM(F66:F69)</f>
        <v>0</v>
      </c>
    </row>
    <row r="77" spans="1:9" x14ac:dyDescent="0.2">
      <c r="A77" s="83">
        <v>500</v>
      </c>
      <c r="B77" s="150" t="s">
        <v>127</v>
      </c>
      <c r="C77" s="90"/>
      <c r="D77" s="86"/>
      <c r="E77" s="102"/>
      <c r="F77" s="92"/>
      <c r="G77" s="93"/>
    </row>
    <row r="78" spans="1:9" x14ac:dyDescent="0.2">
      <c r="A78" s="94"/>
      <c r="B78" s="100"/>
      <c r="C78" s="90"/>
      <c r="D78" s="86"/>
      <c r="E78" s="102"/>
      <c r="F78" s="92"/>
      <c r="G78" s="93"/>
    </row>
    <row r="79" spans="1:9" x14ac:dyDescent="0.2">
      <c r="A79" s="94">
        <v>510</v>
      </c>
      <c r="B79" s="95" t="s">
        <v>128</v>
      </c>
      <c r="C79" s="90"/>
      <c r="D79" s="97"/>
      <c r="E79" s="98"/>
      <c r="F79" s="99">
        <f t="shared" ref="F79:F81" si="5">SUM(D79*E79)</f>
        <v>0</v>
      </c>
      <c r="G79" s="93"/>
    </row>
    <row r="80" spans="1:9" x14ac:dyDescent="0.2">
      <c r="A80" s="94"/>
      <c r="B80" s="100"/>
      <c r="C80" s="90"/>
      <c r="D80" s="97"/>
      <c r="E80" s="98"/>
      <c r="F80" s="99">
        <f t="shared" si="5"/>
        <v>0</v>
      </c>
      <c r="G80" s="93"/>
    </row>
    <row r="81" spans="1:7" ht="13.5" thickBot="1" x14ac:dyDescent="0.25">
      <c r="A81" s="94"/>
      <c r="B81" s="100"/>
      <c r="C81" s="90"/>
      <c r="D81" s="97"/>
      <c r="E81" s="98"/>
      <c r="F81" s="99">
        <f t="shared" si="5"/>
        <v>0</v>
      </c>
      <c r="G81" s="151">
        <f>SUM(F77:F81)</f>
        <v>0</v>
      </c>
    </row>
    <row r="82" spans="1:7" x14ac:dyDescent="0.2">
      <c r="A82" s="94"/>
      <c r="B82" s="100"/>
      <c r="C82" s="90"/>
      <c r="D82" s="86"/>
      <c r="E82" s="102"/>
      <c r="F82" s="92"/>
      <c r="G82" s="93"/>
    </row>
    <row r="83" spans="1:7" x14ac:dyDescent="0.2">
      <c r="A83" s="94">
        <v>519</v>
      </c>
      <c r="B83" s="95" t="s">
        <v>129</v>
      </c>
      <c r="C83" s="90"/>
      <c r="D83" s="97"/>
      <c r="E83" s="98"/>
      <c r="F83" s="99">
        <f t="shared" ref="F83:F85" si="6">SUM(D83*E83)</f>
        <v>0</v>
      </c>
      <c r="G83" s="93"/>
    </row>
    <row r="84" spans="1:7" x14ac:dyDescent="0.2">
      <c r="A84" s="94"/>
      <c r="B84" s="95"/>
      <c r="C84" s="90"/>
      <c r="D84" s="97"/>
      <c r="E84" s="98"/>
      <c r="F84" s="99">
        <f t="shared" si="6"/>
        <v>0</v>
      </c>
      <c r="G84" s="93"/>
    </row>
    <row r="85" spans="1:7" ht="13.5" thickBot="1" x14ac:dyDescent="0.25">
      <c r="A85" s="94"/>
      <c r="B85" s="95"/>
      <c r="C85" s="90"/>
      <c r="D85" s="97"/>
      <c r="E85" s="98"/>
      <c r="F85" s="99">
        <f t="shared" si="6"/>
        <v>0</v>
      </c>
      <c r="G85" s="151">
        <f>SUM(F83:F85)</f>
        <v>0</v>
      </c>
    </row>
    <row r="86" spans="1:7" x14ac:dyDescent="0.2">
      <c r="A86" s="94"/>
      <c r="B86" s="95"/>
      <c r="C86" s="90"/>
      <c r="D86" s="86"/>
      <c r="E86" s="102"/>
      <c r="F86" s="92"/>
      <c r="G86" s="93"/>
    </row>
    <row r="87" spans="1:7" x14ac:dyDescent="0.2">
      <c r="A87" s="94">
        <v>531</v>
      </c>
      <c r="B87" s="95" t="s">
        <v>130</v>
      </c>
      <c r="C87" s="90"/>
      <c r="D87" s="97"/>
      <c r="E87" s="98"/>
      <c r="F87" s="99">
        <f t="shared" ref="F87:F89" si="7">SUM(D87*E87)</f>
        <v>0</v>
      </c>
      <c r="G87" s="93"/>
    </row>
    <row r="88" spans="1:7" x14ac:dyDescent="0.2">
      <c r="A88" s="94"/>
      <c r="B88" s="95"/>
      <c r="C88" s="90"/>
      <c r="D88" s="97"/>
      <c r="E88" s="98"/>
      <c r="F88" s="99">
        <f t="shared" si="7"/>
        <v>0</v>
      </c>
      <c r="G88" s="93"/>
    </row>
    <row r="89" spans="1:7" ht="13.5" thickBot="1" x14ac:dyDescent="0.25">
      <c r="A89" s="94"/>
      <c r="B89" s="95"/>
      <c r="C89" s="90"/>
      <c r="D89" s="97"/>
      <c r="E89" s="98"/>
      <c r="F89" s="99">
        <f t="shared" si="7"/>
        <v>0</v>
      </c>
      <c r="G89" s="151">
        <f>SUM(F87:F89)</f>
        <v>0</v>
      </c>
    </row>
    <row r="90" spans="1:7" x14ac:dyDescent="0.2">
      <c r="A90" s="94"/>
      <c r="B90" s="95"/>
      <c r="C90" s="90"/>
      <c r="D90" s="86"/>
      <c r="E90" s="102"/>
      <c r="F90" s="92"/>
      <c r="G90" s="93"/>
    </row>
    <row r="91" spans="1:7" x14ac:dyDescent="0.2">
      <c r="A91" s="94">
        <v>534</v>
      </c>
      <c r="B91" s="95" t="s">
        <v>131</v>
      </c>
      <c r="C91" s="90"/>
      <c r="D91" s="97"/>
      <c r="E91" s="98"/>
      <c r="F91" s="99">
        <f t="shared" ref="F91:F93" si="8">SUM(D91*E91)</f>
        <v>0</v>
      </c>
      <c r="G91" s="93"/>
    </row>
    <row r="92" spans="1:7" x14ac:dyDescent="0.2">
      <c r="A92" s="94"/>
      <c r="B92" s="95"/>
      <c r="C92" s="90"/>
      <c r="D92" s="97"/>
      <c r="E92" s="98"/>
      <c r="F92" s="99">
        <f t="shared" si="8"/>
        <v>0</v>
      </c>
      <c r="G92" s="93"/>
    </row>
    <row r="93" spans="1:7" ht="13.5" thickBot="1" x14ac:dyDescent="0.25">
      <c r="A93" s="94"/>
      <c r="B93" s="95"/>
      <c r="C93" s="90"/>
      <c r="D93" s="97"/>
      <c r="E93" s="98"/>
      <c r="F93" s="99">
        <f t="shared" si="8"/>
        <v>0</v>
      </c>
      <c r="G93" s="151">
        <f>SUM(F91:F93)</f>
        <v>0</v>
      </c>
    </row>
    <row r="94" spans="1:7" x14ac:dyDescent="0.2">
      <c r="A94" s="94"/>
      <c r="B94" s="95"/>
      <c r="C94" s="90"/>
      <c r="D94" s="86"/>
      <c r="E94" s="102"/>
      <c r="F94" s="92"/>
      <c r="G94" s="93"/>
    </row>
    <row r="95" spans="1:7" x14ac:dyDescent="0.2">
      <c r="A95" s="94">
        <v>550</v>
      </c>
      <c r="B95" s="95" t="s">
        <v>132</v>
      </c>
      <c r="C95" s="90"/>
      <c r="D95" s="97"/>
      <c r="E95" s="98"/>
      <c r="F95" s="99">
        <f t="shared" ref="F95:F97" si="9">SUM(D95*E95)</f>
        <v>0</v>
      </c>
      <c r="G95" s="93"/>
    </row>
    <row r="96" spans="1:7" x14ac:dyDescent="0.2">
      <c r="A96" s="94"/>
      <c r="B96" s="95"/>
      <c r="C96" s="90"/>
      <c r="D96" s="97"/>
      <c r="E96" s="98"/>
      <c r="F96" s="99">
        <f t="shared" si="9"/>
        <v>0</v>
      </c>
      <c r="G96" s="93"/>
    </row>
    <row r="97" spans="1:7" ht="13.5" thickBot="1" x14ac:dyDescent="0.25">
      <c r="A97" s="94"/>
      <c r="B97" s="95"/>
      <c r="C97" s="90"/>
      <c r="D97" s="97"/>
      <c r="E97" s="98"/>
      <c r="F97" s="99">
        <f t="shared" si="9"/>
        <v>0</v>
      </c>
      <c r="G97" s="151">
        <f>SUM(F95:F97)</f>
        <v>0</v>
      </c>
    </row>
    <row r="98" spans="1:7" x14ac:dyDescent="0.2">
      <c r="A98" s="94"/>
      <c r="B98" s="95"/>
      <c r="C98" s="90"/>
      <c r="D98" s="86"/>
      <c r="E98" s="102"/>
      <c r="F98" s="92"/>
      <c r="G98" s="93"/>
    </row>
    <row r="99" spans="1:7" x14ac:dyDescent="0.2">
      <c r="A99" s="94">
        <v>560</v>
      </c>
      <c r="B99" s="95" t="s">
        <v>133</v>
      </c>
      <c r="C99" s="90"/>
      <c r="D99" s="97"/>
      <c r="E99" s="98"/>
      <c r="F99" s="99">
        <f t="shared" ref="F99:F101" si="10">SUM(D99*E99)</f>
        <v>0</v>
      </c>
      <c r="G99" s="93"/>
    </row>
    <row r="100" spans="1:7" x14ac:dyDescent="0.2">
      <c r="A100" s="94"/>
      <c r="B100" s="95"/>
      <c r="C100" s="90"/>
      <c r="D100" s="97"/>
      <c r="E100" s="98"/>
      <c r="F100" s="99">
        <f t="shared" si="10"/>
        <v>0</v>
      </c>
      <c r="G100" s="93"/>
    </row>
    <row r="101" spans="1:7" ht="13.5" thickBot="1" x14ac:dyDescent="0.25">
      <c r="A101" s="94"/>
      <c r="B101" s="95"/>
      <c r="C101" s="90"/>
      <c r="D101" s="97"/>
      <c r="E101" s="98"/>
      <c r="F101" s="99">
        <f t="shared" si="10"/>
        <v>0</v>
      </c>
      <c r="G101" s="151">
        <f>SUM(F99:F101)</f>
        <v>0</v>
      </c>
    </row>
    <row r="102" spans="1:7" x14ac:dyDescent="0.2">
      <c r="A102" s="94"/>
      <c r="B102" s="95"/>
      <c r="C102" s="90"/>
      <c r="D102" s="86"/>
      <c r="E102" s="102"/>
      <c r="F102" s="92"/>
      <c r="G102" s="93"/>
    </row>
    <row r="103" spans="1:7" x14ac:dyDescent="0.2">
      <c r="A103" s="94">
        <v>580</v>
      </c>
      <c r="B103" s="95" t="s">
        <v>134</v>
      </c>
      <c r="C103" s="90"/>
      <c r="D103" s="97"/>
      <c r="E103" s="98"/>
      <c r="F103" s="99">
        <f t="shared" ref="F103:F105" si="11">SUM(D103*E103)</f>
        <v>0</v>
      </c>
      <c r="G103" s="93"/>
    </row>
    <row r="104" spans="1:7" x14ac:dyDescent="0.2">
      <c r="A104" s="94"/>
      <c r="B104" s="95"/>
      <c r="C104" s="90"/>
      <c r="D104" s="97"/>
      <c r="E104" s="98"/>
      <c r="F104" s="99">
        <f t="shared" si="11"/>
        <v>0</v>
      </c>
      <c r="G104" s="93"/>
    </row>
    <row r="105" spans="1:7" ht="13.5" thickBot="1" x14ac:dyDescent="0.25">
      <c r="A105" s="94"/>
      <c r="B105" s="95"/>
      <c r="C105" s="90"/>
      <c r="D105" s="97"/>
      <c r="E105" s="98"/>
      <c r="F105" s="99">
        <f t="shared" si="11"/>
        <v>0</v>
      </c>
      <c r="G105" s="151">
        <f>SUM(F103:F105)</f>
        <v>0</v>
      </c>
    </row>
    <row r="106" spans="1:7" x14ac:dyDescent="0.2">
      <c r="A106" s="94"/>
      <c r="B106" s="95"/>
      <c r="C106" s="90"/>
      <c r="D106" s="86"/>
      <c r="E106" s="102"/>
      <c r="F106" s="92"/>
      <c r="G106" s="93"/>
    </row>
    <row r="107" spans="1:7" x14ac:dyDescent="0.2">
      <c r="A107" s="94">
        <v>589</v>
      </c>
      <c r="B107" s="95" t="s">
        <v>135</v>
      </c>
      <c r="C107" s="90"/>
      <c r="D107" s="97"/>
      <c r="E107" s="98"/>
      <c r="F107" s="99">
        <f t="shared" ref="F107:F109" si="12">SUM(D107*E107)</f>
        <v>0</v>
      </c>
      <c r="G107" s="93"/>
    </row>
    <row r="108" spans="1:7" x14ac:dyDescent="0.2">
      <c r="A108" s="94"/>
      <c r="B108" s="95"/>
      <c r="C108" s="90"/>
      <c r="D108" s="97"/>
      <c r="E108" s="98"/>
      <c r="F108" s="99">
        <f t="shared" si="12"/>
        <v>0</v>
      </c>
      <c r="G108" s="93"/>
    </row>
    <row r="109" spans="1:7" ht="13.5" thickBot="1" x14ac:dyDescent="0.25">
      <c r="A109" s="94"/>
      <c r="B109" s="95"/>
      <c r="C109" s="90"/>
      <c r="D109" s="97"/>
      <c r="E109" s="98"/>
      <c r="F109" s="99">
        <f t="shared" si="12"/>
        <v>0</v>
      </c>
      <c r="G109" s="151">
        <f>SUM(F107:F109)</f>
        <v>0</v>
      </c>
    </row>
    <row r="110" spans="1:7" x14ac:dyDescent="0.2">
      <c r="A110" s="94"/>
      <c r="B110" s="95"/>
      <c r="C110" s="90"/>
      <c r="D110" s="86"/>
      <c r="E110" s="102"/>
      <c r="F110" s="92"/>
      <c r="G110" s="93"/>
    </row>
    <row r="111" spans="1:7" x14ac:dyDescent="0.2">
      <c r="A111" s="94" t="s">
        <v>33</v>
      </c>
      <c r="B111" s="95" t="s">
        <v>136</v>
      </c>
      <c r="C111" s="90"/>
      <c r="D111" s="97"/>
      <c r="E111" s="98"/>
      <c r="F111" s="99">
        <f t="shared" ref="F111:F116" si="13">SUM(D111*E111)</f>
        <v>0</v>
      </c>
      <c r="G111" s="93"/>
    </row>
    <row r="112" spans="1:7" x14ac:dyDescent="0.2">
      <c r="A112" s="94"/>
      <c r="B112" s="95"/>
      <c r="C112" s="90"/>
      <c r="D112" s="97"/>
      <c r="E112" s="98"/>
      <c r="F112" s="99">
        <f t="shared" si="13"/>
        <v>0</v>
      </c>
      <c r="G112" s="93"/>
    </row>
    <row r="113" spans="1:7" x14ac:dyDescent="0.2">
      <c r="A113" s="94"/>
      <c r="B113" s="95"/>
      <c r="C113" s="90"/>
      <c r="D113" s="97"/>
      <c r="E113" s="98"/>
      <c r="F113" s="99">
        <f t="shared" si="13"/>
        <v>0</v>
      </c>
      <c r="G113" s="152"/>
    </row>
    <row r="114" spans="1:7" x14ac:dyDescent="0.2">
      <c r="A114" s="94"/>
      <c r="B114" s="95"/>
      <c r="C114" s="90"/>
      <c r="D114" s="97"/>
      <c r="E114" s="98"/>
      <c r="F114" s="99">
        <f t="shared" si="13"/>
        <v>0</v>
      </c>
      <c r="G114" s="93"/>
    </row>
    <row r="115" spans="1:7" x14ac:dyDescent="0.2">
      <c r="A115" s="94"/>
      <c r="B115" s="100"/>
      <c r="C115" s="90"/>
      <c r="D115" s="97"/>
      <c r="E115" s="98"/>
      <c r="F115" s="99">
        <f t="shared" si="13"/>
        <v>0</v>
      </c>
      <c r="G115" s="93"/>
    </row>
    <row r="116" spans="1:7" x14ac:dyDescent="0.2">
      <c r="A116" s="94"/>
      <c r="B116" s="100"/>
      <c r="C116" s="90"/>
      <c r="D116" s="97"/>
      <c r="E116" s="98"/>
      <c r="F116" s="99">
        <f t="shared" si="13"/>
        <v>0</v>
      </c>
      <c r="G116" s="93"/>
    </row>
    <row r="117" spans="1:7" ht="13.5" thickBot="1" x14ac:dyDescent="0.25">
      <c r="A117" s="94"/>
      <c r="B117" s="100"/>
      <c r="C117" s="124"/>
      <c r="D117" s="86"/>
      <c r="E117" s="153"/>
      <c r="F117" s="126"/>
      <c r="G117" s="151">
        <f>SUM(F111:F116)</f>
        <v>0</v>
      </c>
    </row>
    <row r="118" spans="1:7" x14ac:dyDescent="0.2">
      <c r="A118" s="94"/>
      <c r="B118" s="104" t="s">
        <v>101</v>
      </c>
      <c r="C118" s="105"/>
      <c r="D118" s="105"/>
      <c r="E118" s="106"/>
      <c r="F118" s="92"/>
      <c r="G118" s="93"/>
    </row>
    <row r="119" spans="1:7" ht="38.25" customHeight="1" x14ac:dyDescent="0.2">
      <c r="A119" s="94"/>
      <c r="B119" s="215"/>
      <c r="C119" s="233"/>
      <c r="D119" s="233"/>
      <c r="E119" s="234"/>
      <c r="F119" s="92"/>
      <c r="G119" s="93"/>
    </row>
    <row r="120" spans="1:7" ht="38.25" customHeight="1" x14ac:dyDescent="0.2">
      <c r="A120" s="94"/>
      <c r="B120" s="235"/>
      <c r="C120" s="233"/>
      <c r="D120" s="233"/>
      <c r="E120" s="234"/>
      <c r="F120" s="92"/>
      <c r="G120" s="152"/>
    </row>
    <row r="121" spans="1:7" ht="39.75" customHeight="1" x14ac:dyDescent="0.2">
      <c r="A121" s="94"/>
      <c r="B121" s="235"/>
      <c r="C121" s="233"/>
      <c r="D121" s="233"/>
      <c r="E121" s="234"/>
      <c r="F121" s="92"/>
      <c r="G121" s="93"/>
    </row>
    <row r="122" spans="1:7" ht="13.5" thickBot="1" x14ac:dyDescent="0.25">
      <c r="A122" s="107"/>
      <c r="B122" s="108"/>
      <c r="C122" s="109"/>
      <c r="D122" s="109"/>
      <c r="E122" s="147" t="s">
        <v>137</v>
      </c>
      <c r="F122" s="148"/>
      <c r="G122" s="148">
        <f>SUM(G77:G121)</f>
        <v>0</v>
      </c>
    </row>
    <row r="123" spans="1:7" x14ac:dyDescent="0.2">
      <c r="A123" s="113">
        <v>600</v>
      </c>
      <c r="B123" s="7" t="s">
        <v>138</v>
      </c>
      <c r="C123" s="114"/>
      <c r="D123" s="86"/>
      <c r="E123" s="102"/>
      <c r="F123" s="92"/>
      <c r="G123" s="93"/>
    </row>
    <row r="124" spans="1:7" x14ac:dyDescent="0.2">
      <c r="A124" s="83"/>
      <c r="B124" s="7"/>
      <c r="C124" s="90"/>
      <c r="D124" s="86"/>
      <c r="E124" s="102"/>
      <c r="F124" s="92"/>
      <c r="G124" s="93"/>
    </row>
    <row r="125" spans="1:7" x14ac:dyDescent="0.2">
      <c r="A125" s="94">
        <v>610</v>
      </c>
      <c r="B125" s="119" t="s">
        <v>139</v>
      </c>
      <c r="C125" s="90"/>
      <c r="D125" s="97"/>
      <c r="E125" s="98"/>
      <c r="F125" s="99">
        <f t="shared" ref="F125:F127" si="14">SUM(D125*E125)</f>
        <v>0</v>
      </c>
      <c r="G125" s="93"/>
    </row>
    <row r="126" spans="1:7" x14ac:dyDescent="0.2">
      <c r="A126" s="94"/>
      <c r="B126" s="119"/>
      <c r="C126" s="90"/>
      <c r="D126" s="97"/>
      <c r="E126" s="98"/>
      <c r="F126" s="99">
        <f t="shared" si="14"/>
        <v>0</v>
      </c>
      <c r="G126" s="93"/>
    </row>
    <row r="127" spans="1:7" ht="13.5" thickBot="1" x14ac:dyDescent="0.25">
      <c r="A127" s="94"/>
      <c r="B127" s="119"/>
      <c r="C127" s="90"/>
      <c r="D127" s="97"/>
      <c r="E127" s="98"/>
      <c r="F127" s="99">
        <f t="shared" si="14"/>
        <v>0</v>
      </c>
      <c r="G127" s="151">
        <f>SUM(F125:F127)</f>
        <v>0</v>
      </c>
    </row>
    <row r="128" spans="1:7" x14ac:dyDescent="0.2">
      <c r="A128" s="94"/>
      <c r="B128" s="119"/>
      <c r="C128" s="90"/>
      <c r="D128" s="86"/>
      <c r="E128" s="102"/>
      <c r="F128" s="92"/>
      <c r="G128" s="93"/>
    </row>
    <row r="129" spans="1:7" x14ac:dyDescent="0.2">
      <c r="A129" s="94">
        <v>612</v>
      </c>
      <c r="B129" s="119" t="s">
        <v>140</v>
      </c>
      <c r="C129" s="90"/>
      <c r="D129" s="97"/>
      <c r="E129" s="98"/>
      <c r="F129" s="99">
        <f t="shared" ref="F129:F131" si="15">SUM(D129*E129)</f>
        <v>0</v>
      </c>
      <c r="G129" s="93"/>
    </row>
    <row r="130" spans="1:7" x14ac:dyDescent="0.2">
      <c r="A130" s="94"/>
      <c r="B130" s="119"/>
      <c r="C130" s="90"/>
      <c r="D130" s="97"/>
      <c r="E130" s="98"/>
      <c r="F130" s="99">
        <f t="shared" si="15"/>
        <v>0</v>
      </c>
      <c r="G130" s="93"/>
    </row>
    <row r="131" spans="1:7" ht="13.5" thickBot="1" x14ac:dyDescent="0.25">
      <c r="A131" s="94"/>
      <c r="B131" s="119"/>
      <c r="C131" s="90"/>
      <c r="D131" s="97"/>
      <c r="E131" s="98"/>
      <c r="F131" s="99">
        <f t="shared" si="15"/>
        <v>0</v>
      </c>
      <c r="G131" s="151">
        <f>SUM(F129:F131)</f>
        <v>0</v>
      </c>
    </row>
    <row r="132" spans="1:7" x14ac:dyDescent="0.2">
      <c r="A132" s="94"/>
      <c r="B132" s="119"/>
      <c r="C132" s="90"/>
      <c r="D132" s="86"/>
      <c r="E132" s="102"/>
      <c r="F132" s="92"/>
      <c r="G132" s="93"/>
    </row>
    <row r="133" spans="1:7" x14ac:dyDescent="0.2">
      <c r="A133" s="94">
        <v>640</v>
      </c>
      <c r="B133" s="119" t="s">
        <v>141</v>
      </c>
      <c r="C133" s="90"/>
      <c r="D133" s="97"/>
      <c r="E133" s="98"/>
      <c r="F133" s="99">
        <f t="shared" ref="F133:F136" si="16">SUM(D133*E133)</f>
        <v>0</v>
      </c>
      <c r="G133" s="93"/>
    </row>
    <row r="134" spans="1:7" x14ac:dyDescent="0.2">
      <c r="A134" s="94"/>
      <c r="B134" s="119"/>
      <c r="C134" s="90"/>
      <c r="D134" s="97"/>
      <c r="E134" s="98"/>
      <c r="F134" s="99">
        <f t="shared" si="16"/>
        <v>0</v>
      </c>
      <c r="G134" s="93"/>
    </row>
    <row r="135" spans="1:7" x14ac:dyDescent="0.2">
      <c r="A135" s="94"/>
      <c r="B135" s="119"/>
      <c r="C135" s="90"/>
      <c r="D135" s="97"/>
      <c r="E135" s="98"/>
      <c r="F135" s="99">
        <f t="shared" si="16"/>
        <v>0</v>
      </c>
      <c r="G135" s="93"/>
    </row>
    <row r="136" spans="1:7" ht="13.5" thickBot="1" x14ac:dyDescent="0.25">
      <c r="A136" s="94"/>
      <c r="B136" s="119"/>
      <c r="C136" s="90"/>
      <c r="D136" s="97"/>
      <c r="E136" s="98"/>
      <c r="F136" s="99">
        <f t="shared" si="16"/>
        <v>0</v>
      </c>
      <c r="G136" s="151">
        <f>SUM(F133:F136)</f>
        <v>0</v>
      </c>
    </row>
    <row r="137" spans="1:7" x14ac:dyDescent="0.2">
      <c r="A137" s="94"/>
      <c r="B137" s="119"/>
      <c r="C137" s="90"/>
      <c r="D137" s="86"/>
      <c r="E137" s="102"/>
      <c r="F137" s="92"/>
      <c r="G137" s="93"/>
    </row>
    <row r="138" spans="1:7" x14ac:dyDescent="0.2">
      <c r="A138" s="94">
        <v>641</v>
      </c>
      <c r="B138" s="119" t="s">
        <v>142</v>
      </c>
      <c r="C138" s="90"/>
      <c r="D138" s="97"/>
      <c r="E138" s="98"/>
      <c r="F138" s="99">
        <f t="shared" ref="F138:F141" si="17">SUM(D138*E138)</f>
        <v>0</v>
      </c>
      <c r="G138" s="93"/>
    </row>
    <row r="139" spans="1:7" x14ac:dyDescent="0.2">
      <c r="A139" s="94"/>
      <c r="B139" s="119"/>
      <c r="C139" s="90"/>
      <c r="D139" s="97"/>
      <c r="E139" s="98"/>
      <c r="F139" s="99">
        <f t="shared" si="17"/>
        <v>0</v>
      </c>
      <c r="G139" s="93"/>
    </row>
    <row r="140" spans="1:7" x14ac:dyDescent="0.2">
      <c r="A140" s="94"/>
      <c r="B140" s="119"/>
      <c r="C140" s="90"/>
      <c r="D140" s="97"/>
      <c r="E140" s="98"/>
      <c r="F140" s="99">
        <f t="shared" si="17"/>
        <v>0</v>
      </c>
      <c r="G140" s="93"/>
    </row>
    <row r="141" spans="1:7" ht="13.5" thickBot="1" x14ac:dyDescent="0.25">
      <c r="A141" s="94"/>
      <c r="B141" s="119"/>
      <c r="C141" s="90"/>
      <c r="D141" s="97"/>
      <c r="E141" s="98"/>
      <c r="F141" s="99">
        <f t="shared" si="17"/>
        <v>0</v>
      </c>
      <c r="G141" s="151">
        <f>SUM(F138:F141)</f>
        <v>0</v>
      </c>
    </row>
    <row r="142" spans="1:7" x14ac:dyDescent="0.2">
      <c r="A142" s="94"/>
      <c r="B142" s="119"/>
      <c r="C142" s="90"/>
      <c r="D142" s="86"/>
      <c r="E142" s="102"/>
      <c r="F142" s="92"/>
      <c r="G142" s="93"/>
    </row>
    <row r="143" spans="1:7" x14ac:dyDescent="0.2">
      <c r="A143" s="94">
        <v>650</v>
      </c>
      <c r="B143" s="119" t="s">
        <v>143</v>
      </c>
      <c r="C143" s="90"/>
      <c r="D143" s="97"/>
      <c r="E143" s="98"/>
      <c r="F143" s="99">
        <f t="shared" ref="F143:F146" si="18">SUM(D143*E143)</f>
        <v>0</v>
      </c>
      <c r="G143" s="93"/>
    </row>
    <row r="144" spans="1:7" x14ac:dyDescent="0.2">
      <c r="A144" s="94"/>
      <c r="B144" s="119"/>
      <c r="C144" s="90"/>
      <c r="D144" s="97"/>
      <c r="E144" s="98"/>
      <c r="F144" s="99">
        <f t="shared" si="18"/>
        <v>0</v>
      </c>
      <c r="G144" s="93"/>
    </row>
    <row r="145" spans="1:7" x14ac:dyDescent="0.2">
      <c r="A145" s="94"/>
      <c r="B145" s="119"/>
      <c r="C145" s="90"/>
      <c r="D145" s="97"/>
      <c r="E145" s="98"/>
      <c r="F145" s="99">
        <f t="shared" si="18"/>
        <v>0</v>
      </c>
      <c r="G145" s="93"/>
    </row>
    <row r="146" spans="1:7" ht="13.5" thickBot="1" x14ac:dyDescent="0.25">
      <c r="A146" s="94"/>
      <c r="B146" s="119"/>
      <c r="C146" s="90"/>
      <c r="D146" s="97"/>
      <c r="E146" s="98"/>
      <c r="F146" s="99">
        <f t="shared" si="18"/>
        <v>0</v>
      </c>
      <c r="G146" s="151">
        <f>SUM(F143:F146)</f>
        <v>0</v>
      </c>
    </row>
    <row r="147" spans="1:7" x14ac:dyDescent="0.2">
      <c r="A147" s="94"/>
      <c r="B147" s="119"/>
      <c r="C147" s="90"/>
      <c r="D147" s="86"/>
      <c r="E147" s="102"/>
      <c r="F147" s="92"/>
      <c r="G147" s="93"/>
    </row>
    <row r="148" spans="1:7" x14ac:dyDescent="0.2">
      <c r="A148" s="94">
        <v>651</v>
      </c>
      <c r="B148" s="119" t="s">
        <v>143</v>
      </c>
      <c r="C148" s="90"/>
      <c r="D148" s="97"/>
      <c r="E148" s="98"/>
      <c r="F148" s="99">
        <f t="shared" ref="F148:F150" si="19">SUM(D148*E148)</f>
        <v>0</v>
      </c>
      <c r="G148" s="93"/>
    </row>
    <row r="149" spans="1:7" x14ac:dyDescent="0.2">
      <c r="A149" s="94"/>
      <c r="B149" s="119" t="s">
        <v>144</v>
      </c>
      <c r="C149" s="90"/>
      <c r="D149" s="97"/>
      <c r="E149" s="98"/>
      <c r="F149" s="99">
        <f t="shared" si="19"/>
        <v>0</v>
      </c>
      <c r="G149" s="93"/>
    </row>
    <row r="150" spans="1:7" ht="13.5" thickBot="1" x14ac:dyDescent="0.25">
      <c r="A150" s="94"/>
      <c r="B150" s="119"/>
      <c r="C150" s="90"/>
      <c r="D150" s="97"/>
      <c r="E150" s="98"/>
      <c r="F150" s="99">
        <f t="shared" si="19"/>
        <v>0</v>
      </c>
      <c r="G150" s="151">
        <f>SUM(F148:F150)</f>
        <v>0</v>
      </c>
    </row>
    <row r="151" spans="1:7" x14ac:dyDescent="0.2">
      <c r="A151" s="94"/>
      <c r="B151" s="119"/>
      <c r="C151" s="90"/>
      <c r="D151" s="86"/>
      <c r="E151" s="102"/>
      <c r="F151" s="92"/>
      <c r="G151" s="93"/>
    </row>
    <row r="152" spans="1:7" x14ac:dyDescent="0.2">
      <c r="A152" s="94">
        <v>652</v>
      </c>
      <c r="B152" s="119" t="s">
        <v>145</v>
      </c>
      <c r="C152" s="90"/>
      <c r="D152" s="97"/>
      <c r="E152" s="98"/>
      <c r="F152" s="99">
        <f t="shared" ref="F152:F154" si="20">SUM(D152*E152)</f>
        <v>0</v>
      </c>
      <c r="G152" s="93"/>
    </row>
    <row r="153" spans="1:7" x14ac:dyDescent="0.2">
      <c r="A153" s="94"/>
      <c r="B153" s="119"/>
      <c r="C153" s="90"/>
      <c r="D153" s="97"/>
      <c r="E153" s="98"/>
      <c r="F153" s="99">
        <f t="shared" si="20"/>
        <v>0</v>
      </c>
      <c r="G153" s="93"/>
    </row>
    <row r="154" spans="1:7" ht="13.5" thickBot="1" x14ac:dyDescent="0.25">
      <c r="A154" s="94"/>
      <c r="B154" s="119"/>
      <c r="C154" s="90"/>
      <c r="D154" s="97"/>
      <c r="E154" s="98"/>
      <c r="F154" s="99">
        <f t="shared" si="20"/>
        <v>0</v>
      </c>
      <c r="G154" s="151">
        <f>SUM(F152:F154)</f>
        <v>0</v>
      </c>
    </row>
    <row r="155" spans="1:7" x14ac:dyDescent="0.2">
      <c r="A155" s="94"/>
      <c r="B155" s="119"/>
      <c r="C155" s="90"/>
      <c r="D155" s="86"/>
      <c r="E155" s="102"/>
      <c r="F155" s="92"/>
      <c r="G155" s="93"/>
    </row>
    <row r="156" spans="1:7" x14ac:dyDescent="0.2">
      <c r="A156" s="94">
        <v>653</v>
      </c>
      <c r="B156" s="119" t="s">
        <v>146</v>
      </c>
      <c r="C156" s="90"/>
      <c r="D156" s="97"/>
      <c r="E156" s="98"/>
      <c r="F156" s="99">
        <f t="shared" ref="F156:F159" si="21">SUM(D156*E156)</f>
        <v>0</v>
      </c>
      <c r="G156" s="93"/>
    </row>
    <row r="157" spans="1:7" x14ac:dyDescent="0.2">
      <c r="A157" s="94"/>
      <c r="B157" s="119"/>
      <c r="C157" s="90"/>
      <c r="D157" s="97"/>
      <c r="E157" s="98"/>
      <c r="F157" s="99">
        <f t="shared" si="21"/>
        <v>0</v>
      </c>
      <c r="G157" s="93"/>
    </row>
    <row r="158" spans="1:7" x14ac:dyDescent="0.2">
      <c r="A158" s="94"/>
      <c r="B158" s="119"/>
      <c r="C158" s="90"/>
      <c r="D158" s="97"/>
      <c r="E158" s="98"/>
      <c r="F158" s="99">
        <f t="shared" si="21"/>
        <v>0</v>
      </c>
      <c r="G158" s="93"/>
    </row>
    <row r="159" spans="1:7" ht="13.5" thickBot="1" x14ac:dyDescent="0.25">
      <c r="A159" s="94"/>
      <c r="B159" s="119"/>
      <c r="C159" s="90"/>
      <c r="D159" s="97"/>
      <c r="E159" s="98"/>
      <c r="F159" s="99">
        <f t="shared" si="21"/>
        <v>0</v>
      </c>
      <c r="G159" s="151">
        <f>SUM(F156:F159)</f>
        <v>0</v>
      </c>
    </row>
    <row r="160" spans="1:7" ht="13.5" thickBot="1" x14ac:dyDescent="0.25">
      <c r="A160" s="94"/>
      <c r="C160" s="90"/>
      <c r="D160" s="86"/>
      <c r="E160" s="102"/>
      <c r="F160" s="126"/>
      <c r="G160" s="93"/>
    </row>
    <row r="161" spans="1:7" x14ac:dyDescent="0.2">
      <c r="A161" s="94"/>
      <c r="B161" s="104" t="s">
        <v>101</v>
      </c>
      <c r="C161" s="105"/>
      <c r="D161" s="105"/>
      <c r="E161" s="106"/>
      <c r="F161" s="92"/>
      <c r="G161" s="93"/>
    </row>
    <row r="162" spans="1:7" ht="26.25" customHeight="1" x14ac:dyDescent="0.2">
      <c r="A162" s="94"/>
      <c r="B162" s="215"/>
      <c r="C162" s="233"/>
      <c r="D162" s="233"/>
      <c r="E162" s="234"/>
      <c r="F162" s="92"/>
      <c r="G162" s="93"/>
    </row>
    <row r="163" spans="1:7" ht="38.25" customHeight="1" thickBot="1" x14ac:dyDescent="0.25">
      <c r="A163" s="94"/>
      <c r="B163" s="235"/>
      <c r="C163" s="233"/>
      <c r="D163" s="233"/>
      <c r="E163" s="234"/>
      <c r="F163" s="92"/>
      <c r="G163" s="93"/>
    </row>
    <row r="164" spans="1:7" ht="13.5" thickBot="1" x14ac:dyDescent="0.25">
      <c r="A164" s="107"/>
      <c r="B164" s="154"/>
      <c r="C164" s="155"/>
      <c r="D164" s="156"/>
      <c r="E164" s="157" t="s">
        <v>147</v>
      </c>
      <c r="F164" s="111"/>
      <c r="G164" s="111">
        <f>SUM(G123:G163)</f>
        <v>0</v>
      </c>
    </row>
    <row r="165" spans="1:7" x14ac:dyDescent="0.2">
      <c r="A165" s="113">
        <v>800</v>
      </c>
      <c r="B165" s="158" t="s">
        <v>148</v>
      </c>
      <c r="C165" s="114"/>
      <c r="D165" s="114"/>
      <c r="E165" s="159"/>
      <c r="F165" s="116"/>
      <c r="G165" s="93"/>
    </row>
    <row r="166" spans="1:7" x14ac:dyDescent="0.2">
      <c r="A166" s="94"/>
      <c r="C166" s="90"/>
      <c r="D166" s="90"/>
      <c r="E166" s="136"/>
      <c r="F166" s="92"/>
      <c r="G166" s="93"/>
    </row>
    <row r="167" spans="1:7" x14ac:dyDescent="0.2">
      <c r="A167" s="94">
        <v>810</v>
      </c>
      <c r="B167" s="119" t="s">
        <v>149</v>
      </c>
      <c r="C167" s="90"/>
      <c r="D167" s="134"/>
      <c r="E167" s="135"/>
      <c r="F167" s="99">
        <f t="shared" ref="F167:F170" si="22">SUM(D167*E167)</f>
        <v>0</v>
      </c>
      <c r="G167" s="93"/>
    </row>
    <row r="168" spans="1:7" x14ac:dyDescent="0.2">
      <c r="A168" s="94"/>
      <c r="B168" s="119"/>
      <c r="C168" s="90"/>
      <c r="D168" s="134"/>
      <c r="E168" s="135"/>
      <c r="F168" s="99">
        <f t="shared" si="22"/>
        <v>0</v>
      </c>
      <c r="G168" s="93"/>
    </row>
    <row r="169" spans="1:7" x14ac:dyDescent="0.2">
      <c r="A169" s="94"/>
      <c r="B169" s="119"/>
      <c r="C169" s="90"/>
      <c r="D169" s="134"/>
      <c r="E169" s="135"/>
      <c r="F169" s="99">
        <f t="shared" si="22"/>
        <v>0</v>
      </c>
      <c r="G169" s="93"/>
    </row>
    <row r="170" spans="1:7" ht="13.5" thickBot="1" x14ac:dyDescent="0.25">
      <c r="A170" s="94"/>
      <c r="B170" s="119"/>
      <c r="C170" s="90"/>
      <c r="D170" s="134"/>
      <c r="E170" s="135"/>
      <c r="F170" s="99">
        <f t="shared" si="22"/>
        <v>0</v>
      </c>
      <c r="G170" s="151">
        <f>SUM(F167:F170)</f>
        <v>0</v>
      </c>
    </row>
    <row r="171" spans="1:7" x14ac:dyDescent="0.2">
      <c r="A171" s="94"/>
      <c r="B171" s="119"/>
      <c r="C171" s="90"/>
      <c r="D171" s="90"/>
      <c r="E171" s="136"/>
      <c r="F171" s="92"/>
      <c r="G171" s="93"/>
    </row>
    <row r="172" spans="1:7" x14ac:dyDescent="0.2">
      <c r="A172" s="94">
        <v>890</v>
      </c>
      <c r="B172" s="119" t="s">
        <v>150</v>
      </c>
      <c r="C172" s="90"/>
      <c r="D172" s="134"/>
      <c r="E172" s="135"/>
      <c r="F172" s="99">
        <f t="shared" ref="F172:F175" si="23">SUM(D172*E172)</f>
        <v>0</v>
      </c>
      <c r="G172" s="93"/>
    </row>
    <row r="173" spans="1:7" x14ac:dyDescent="0.2">
      <c r="A173" s="94"/>
      <c r="B173" s="119"/>
      <c r="C173" s="90"/>
      <c r="D173" s="134"/>
      <c r="E173" s="135"/>
      <c r="F173" s="99">
        <f t="shared" si="23"/>
        <v>0</v>
      </c>
      <c r="G173" s="93"/>
    </row>
    <row r="174" spans="1:7" x14ac:dyDescent="0.2">
      <c r="A174" s="94"/>
      <c r="B174" s="119"/>
      <c r="C174" s="90"/>
      <c r="D174" s="134"/>
      <c r="E174" s="135"/>
      <c r="F174" s="99">
        <f t="shared" si="23"/>
        <v>0</v>
      </c>
      <c r="G174" s="93"/>
    </row>
    <row r="175" spans="1:7" ht="13.5" thickBot="1" x14ac:dyDescent="0.25">
      <c r="A175" s="94"/>
      <c r="B175" s="119"/>
      <c r="C175" s="90"/>
      <c r="D175" s="134"/>
      <c r="E175" s="135"/>
      <c r="F175" s="99">
        <f t="shared" si="23"/>
        <v>0</v>
      </c>
      <c r="G175" s="151">
        <f>SUM(F172:F175)</f>
        <v>0</v>
      </c>
    </row>
    <row r="176" spans="1:7" x14ac:dyDescent="0.2">
      <c r="A176" s="94"/>
      <c r="B176" s="119"/>
      <c r="C176" s="90"/>
      <c r="D176" s="90"/>
      <c r="E176" s="136"/>
      <c r="F176" s="92"/>
      <c r="G176" s="93"/>
    </row>
    <row r="177" spans="1:7" x14ac:dyDescent="0.2">
      <c r="A177" s="94" t="s">
        <v>151</v>
      </c>
      <c r="B177" s="95" t="s">
        <v>136</v>
      </c>
      <c r="C177" s="90"/>
      <c r="D177" s="134"/>
      <c r="E177" s="135"/>
      <c r="F177" s="99">
        <f t="shared" ref="F177:F180" si="24">SUM(D177*E177)</f>
        <v>0</v>
      </c>
      <c r="G177" s="93"/>
    </row>
    <row r="178" spans="1:7" x14ac:dyDescent="0.2">
      <c r="A178" s="94"/>
      <c r="B178" s="119"/>
      <c r="C178" s="90"/>
      <c r="D178" s="134"/>
      <c r="E178" s="135"/>
      <c r="F178" s="99">
        <f t="shared" si="24"/>
        <v>0</v>
      </c>
      <c r="G178" s="93"/>
    </row>
    <row r="179" spans="1:7" x14ac:dyDescent="0.2">
      <c r="A179" s="94"/>
      <c r="B179" s="119"/>
      <c r="C179" s="90"/>
      <c r="D179" s="134"/>
      <c r="E179" s="135"/>
      <c r="F179" s="99">
        <f t="shared" si="24"/>
        <v>0</v>
      </c>
      <c r="G179" s="93"/>
    </row>
    <row r="180" spans="1:7" ht="13.5" thickBot="1" x14ac:dyDescent="0.25">
      <c r="A180" s="94"/>
      <c r="C180" s="90"/>
      <c r="D180" s="134"/>
      <c r="E180" s="135"/>
      <c r="F180" s="99">
        <f t="shared" si="24"/>
        <v>0</v>
      </c>
      <c r="G180" s="151">
        <f>SUM(F177:F180)</f>
        <v>0</v>
      </c>
    </row>
    <row r="181" spans="1:7" x14ac:dyDescent="0.2">
      <c r="A181" s="94"/>
      <c r="C181" s="90"/>
      <c r="D181" s="90"/>
      <c r="E181" s="136"/>
      <c r="F181" s="92"/>
      <c r="G181" s="93"/>
    </row>
    <row r="182" spans="1:7" ht="13.5" thickBot="1" x14ac:dyDescent="0.25">
      <c r="A182" s="94"/>
      <c r="C182" s="124"/>
      <c r="D182" s="90"/>
      <c r="E182" s="136"/>
      <c r="F182" s="92"/>
      <c r="G182" s="93"/>
    </row>
    <row r="183" spans="1:7" x14ac:dyDescent="0.2">
      <c r="A183" s="94"/>
      <c r="B183" s="160" t="s">
        <v>101</v>
      </c>
      <c r="C183" s="161"/>
      <c r="D183" s="161"/>
      <c r="E183" s="162"/>
      <c r="F183" s="92"/>
      <c r="G183" s="93"/>
    </row>
    <row r="184" spans="1:7" ht="30" customHeight="1" x14ac:dyDescent="0.2">
      <c r="A184" s="94"/>
      <c r="B184" s="215"/>
      <c r="C184" s="233"/>
      <c r="D184" s="233"/>
      <c r="E184" s="234"/>
      <c r="F184" s="92"/>
      <c r="G184" s="93"/>
    </row>
    <row r="185" spans="1:7" ht="13.5" customHeight="1" x14ac:dyDescent="0.2">
      <c r="A185" s="94"/>
      <c r="B185" s="235"/>
      <c r="C185" s="233"/>
      <c r="D185" s="233"/>
      <c r="E185" s="234"/>
      <c r="F185" s="92"/>
      <c r="G185" s="93"/>
    </row>
    <row r="186" spans="1:7" ht="13.5" thickBot="1" x14ac:dyDescent="0.25">
      <c r="A186" s="94"/>
      <c r="B186" s="235"/>
      <c r="C186" s="233"/>
      <c r="D186" s="233"/>
      <c r="E186" s="234"/>
      <c r="F186" s="92"/>
      <c r="G186" s="93"/>
    </row>
    <row r="187" spans="1:7" ht="13.5" thickBot="1" x14ac:dyDescent="0.25">
      <c r="A187" s="94"/>
      <c r="B187" s="163"/>
      <c r="C187" s="123"/>
      <c r="D187" s="123"/>
      <c r="E187" s="164" t="s">
        <v>152</v>
      </c>
      <c r="F187" s="111"/>
      <c r="G187" s="111">
        <f>SUM(G165:G182)</f>
        <v>0</v>
      </c>
    </row>
    <row r="188" spans="1:7" ht="13.5" thickBot="1" x14ac:dyDescent="0.25">
      <c r="A188" s="165" t="s">
        <v>153</v>
      </c>
      <c r="B188" s="166"/>
      <c r="C188" s="167"/>
      <c r="D188" s="166"/>
      <c r="E188" s="168"/>
      <c r="F188" s="169">
        <f>F29+F47+F63+F76+F122+F164+F187</f>
        <v>0</v>
      </c>
      <c r="G188" s="169">
        <f>G29+G47+G63+G76+G122+G164+G187</f>
        <v>0</v>
      </c>
    </row>
    <row r="189" spans="1:7" ht="13.5" thickBot="1" x14ac:dyDescent="0.25">
      <c r="A189" s="170" t="s">
        <v>154</v>
      </c>
      <c r="B189" s="171"/>
      <c r="C189" s="172"/>
      <c r="D189" s="173"/>
      <c r="E189" s="174"/>
      <c r="F189" s="175"/>
      <c r="G189" s="176">
        <f>IF(C189=0,0,((G188-(G188/(1+C189)))))</f>
        <v>0</v>
      </c>
    </row>
    <row r="190" spans="1:7" x14ac:dyDescent="0.2">
      <c r="A190" s="113">
        <v>700</v>
      </c>
      <c r="B190" s="140" t="s">
        <v>155</v>
      </c>
      <c r="C190" s="143"/>
      <c r="D190" s="114"/>
      <c r="E190" s="177"/>
      <c r="F190" s="116"/>
      <c r="G190" s="93"/>
    </row>
    <row r="191" spans="1:7" x14ac:dyDescent="0.2">
      <c r="A191" s="94"/>
      <c r="C191" s="143"/>
      <c r="D191" s="90"/>
      <c r="E191" s="178"/>
      <c r="F191" s="92"/>
      <c r="G191" s="93"/>
    </row>
    <row r="192" spans="1:7" x14ac:dyDescent="0.2">
      <c r="A192" s="94">
        <v>730</v>
      </c>
      <c r="B192" s="119" t="s">
        <v>156</v>
      </c>
      <c r="C192" s="143"/>
      <c r="D192" s="134"/>
      <c r="E192" s="179"/>
      <c r="F192" s="99">
        <f t="shared" ref="F192" si="25">SUM(D192*E192)</f>
        <v>0</v>
      </c>
      <c r="G192" s="93"/>
    </row>
    <row r="193" spans="1:8" x14ac:dyDescent="0.2">
      <c r="A193" s="94"/>
      <c r="B193" s="119"/>
      <c r="C193" s="143"/>
      <c r="D193" s="90"/>
      <c r="E193" s="178"/>
      <c r="F193" s="92"/>
      <c r="G193" s="93"/>
    </row>
    <row r="194" spans="1:8" x14ac:dyDescent="0.2">
      <c r="A194" s="94" t="s">
        <v>157</v>
      </c>
      <c r="B194" s="180" t="s">
        <v>158</v>
      </c>
      <c r="C194" s="90"/>
      <c r="D194" s="134"/>
      <c r="E194" s="181"/>
      <c r="F194" s="99">
        <f t="shared" ref="F194" si="26">SUM(D194*E194)</f>
        <v>0</v>
      </c>
      <c r="G194" s="93"/>
    </row>
    <row r="195" spans="1:8" ht="13.5" thickBot="1" x14ac:dyDescent="0.25">
      <c r="A195" s="182"/>
      <c r="B195" s="209"/>
      <c r="C195" s="86"/>
      <c r="D195" s="109"/>
      <c r="E195" s="178"/>
      <c r="F195" s="92"/>
      <c r="G195" s="93"/>
    </row>
    <row r="196" spans="1:8" x14ac:dyDescent="0.2">
      <c r="A196" s="182"/>
      <c r="B196" s="210" t="s">
        <v>101</v>
      </c>
      <c r="C196" s="183"/>
      <c r="D196" s="183"/>
      <c r="E196" s="184"/>
      <c r="F196" s="92"/>
      <c r="G196" s="93"/>
    </row>
    <row r="197" spans="1:8" ht="34.5" customHeight="1" x14ac:dyDescent="0.2">
      <c r="A197" s="182"/>
      <c r="B197" s="226"/>
      <c r="C197"/>
      <c r="D197"/>
      <c r="E197" s="227"/>
      <c r="F197" s="92"/>
      <c r="G197" s="93"/>
    </row>
    <row r="198" spans="1:8" ht="13.5" thickBot="1" x14ac:dyDescent="0.25">
      <c r="A198" s="182"/>
      <c r="B198" s="228"/>
      <c r="C198"/>
      <c r="D198"/>
      <c r="E198" s="227"/>
      <c r="F198" s="92"/>
      <c r="G198" s="93"/>
    </row>
    <row r="199" spans="1:8" ht="13.5" thickBot="1" x14ac:dyDescent="0.25">
      <c r="A199" s="182"/>
      <c r="B199" s="185"/>
      <c r="C199" s="109"/>
      <c r="D199" s="109"/>
      <c r="E199" s="186" t="s">
        <v>159</v>
      </c>
      <c r="F199" s="187"/>
      <c r="G199" s="188">
        <f>SUM(F190:F194)</f>
        <v>0</v>
      </c>
    </row>
    <row r="200" spans="1:8" ht="13.5" thickBot="1" x14ac:dyDescent="0.25">
      <c r="A200" s="163"/>
      <c r="B200" s="189"/>
      <c r="C200" s="190"/>
      <c r="D200" s="190"/>
      <c r="E200" s="191"/>
      <c r="F200" s="126"/>
      <c r="G200" s="127"/>
    </row>
    <row r="201" spans="1:8" x14ac:dyDescent="0.2">
      <c r="A201" s="94" t="s">
        <v>55</v>
      </c>
      <c r="B201" s="119"/>
      <c r="C201" s="143"/>
      <c r="D201" s="134"/>
      <c r="E201" s="179"/>
      <c r="F201" s="99">
        <f t="shared" ref="F201:F204" si="27">SUM(D201*E201)</f>
        <v>0</v>
      </c>
      <c r="G201" s="93"/>
      <c r="H201" s="192"/>
    </row>
    <row r="202" spans="1:8" x14ac:dyDescent="0.2">
      <c r="A202" s="94">
        <v>971</v>
      </c>
      <c r="B202" s="119" t="s">
        <v>160</v>
      </c>
      <c r="C202" s="143"/>
      <c r="D202" s="134"/>
      <c r="E202" s="179"/>
      <c r="F202" s="99">
        <f t="shared" si="27"/>
        <v>0</v>
      </c>
      <c r="G202" s="93"/>
    </row>
    <row r="203" spans="1:8" x14ac:dyDescent="0.2">
      <c r="A203" s="94">
        <v>972</v>
      </c>
      <c r="B203" s="119" t="s">
        <v>161</v>
      </c>
      <c r="C203" s="143"/>
      <c r="D203" s="134"/>
      <c r="E203" s="179"/>
      <c r="F203" s="99">
        <f t="shared" si="27"/>
        <v>0</v>
      </c>
      <c r="G203" s="93"/>
    </row>
    <row r="204" spans="1:8" ht="13.5" thickBot="1" x14ac:dyDescent="0.25">
      <c r="A204" s="94">
        <v>973</v>
      </c>
      <c r="B204" s="123" t="s">
        <v>162</v>
      </c>
      <c r="C204" s="143"/>
      <c r="D204" s="134"/>
      <c r="E204" s="179"/>
      <c r="F204" s="99">
        <f t="shared" si="27"/>
        <v>0</v>
      </c>
      <c r="G204" s="151">
        <f>SUM(F200:F204)</f>
        <v>0</v>
      </c>
    </row>
    <row r="205" spans="1:8" x14ac:dyDescent="0.2">
      <c r="A205" s="94"/>
      <c r="B205" s="128" t="s">
        <v>101</v>
      </c>
      <c r="C205" s="129"/>
      <c r="D205" s="129"/>
      <c r="E205" s="130"/>
      <c r="F205" s="92"/>
      <c r="G205" s="93"/>
    </row>
    <row r="206" spans="1:8" ht="34.5" customHeight="1" x14ac:dyDescent="0.2">
      <c r="A206" s="94"/>
      <c r="B206" s="215"/>
      <c r="C206" s="229"/>
      <c r="D206" s="229"/>
      <c r="E206" s="230"/>
      <c r="F206" s="92"/>
      <c r="G206" s="93"/>
    </row>
    <row r="207" spans="1:8" ht="27" customHeight="1" x14ac:dyDescent="0.2">
      <c r="A207" s="94"/>
      <c r="B207" s="231"/>
      <c r="C207" s="229"/>
      <c r="D207" s="229"/>
      <c r="E207" s="230"/>
      <c r="F207" s="92"/>
      <c r="G207" s="93"/>
    </row>
    <row r="208" spans="1:8" x14ac:dyDescent="0.2">
      <c r="A208" s="94"/>
      <c r="B208" s="231"/>
      <c r="C208" s="229"/>
      <c r="D208" s="229"/>
      <c r="E208" s="230"/>
      <c r="F208" s="92"/>
      <c r="G208" s="93"/>
    </row>
    <row r="209" spans="1:7" ht="13.5" thickBot="1" x14ac:dyDescent="0.25">
      <c r="A209" s="94"/>
      <c r="B209" s="215"/>
      <c r="C209" s="193"/>
      <c r="D209" s="193"/>
      <c r="E209" s="194"/>
      <c r="F209" s="92"/>
      <c r="G209" s="93"/>
    </row>
    <row r="210" spans="1:7" ht="13.5" thickBot="1" x14ac:dyDescent="0.25">
      <c r="A210" s="107"/>
      <c r="B210" s="123"/>
      <c r="C210" s="123"/>
      <c r="D210" s="123"/>
      <c r="E210" s="131" t="s">
        <v>163</v>
      </c>
      <c r="F210" s="111"/>
      <c r="G210" s="111">
        <f>SUM(F201:F204)</f>
        <v>0</v>
      </c>
    </row>
    <row r="211" spans="1:7" ht="13.5" thickBot="1" x14ac:dyDescent="0.25">
      <c r="A211" s="195"/>
      <c r="B211" s="195"/>
      <c r="C211" s="195"/>
      <c r="D211" s="195"/>
      <c r="E211" s="196" t="s">
        <v>164</v>
      </c>
      <c r="F211" s="197"/>
      <c r="G211" s="197">
        <f>G188+G189+G199+G210</f>
        <v>0</v>
      </c>
    </row>
    <row r="212" spans="1:7" ht="13.5" thickTop="1" x14ac:dyDescent="0.2"/>
  </sheetData>
  <mergeCells count="1">
    <mergeCell ref="B72:E75"/>
  </mergeCells>
  <pageMargins left="0.25" right="0.25" top="0.75" bottom="0.75" header="0.3" footer="0.3"/>
  <pageSetup scale="90" orientation="portrait" r:id="rId1"/>
  <headerFooter alignWithMargins="0">
    <oddHeader xml:space="preserve">&amp;CNevada Department of Education
&amp;KFF0000Instruction&amp;K000000
</oddHeader>
    <oddFooter>&amp;CPage &amp;P of &amp;N</oddFooter>
  </headerFooter>
  <rowBreaks count="4" manualBreakCount="4">
    <brk id="47" max="16383" man="1"/>
    <brk id="76" max="16383" man="1"/>
    <brk id="122" max="16383" man="1"/>
    <brk id="164"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2E2EC-9BF8-4983-B509-EE405C4862C8}">
  <sheetPr>
    <tabColor theme="4" tint="0.39997558519241921"/>
    <pageSetUpPr fitToPage="1"/>
  </sheetPr>
  <dimension ref="A1:J274"/>
  <sheetViews>
    <sheetView showGridLines="0" zoomScaleNormal="100" workbookViewId="0">
      <pane ySplit="7" topLeftCell="A219" activePane="bottomLeft" state="frozen"/>
      <selection activeCell="D80" sqref="D80"/>
      <selection pane="bottomLeft" activeCell="B227" sqref="B227"/>
    </sheetView>
  </sheetViews>
  <sheetFormatPr defaultColWidth="9.140625" defaultRowHeight="12.75" x14ac:dyDescent="0.2"/>
  <cols>
    <col min="1" max="1" width="12.7109375" style="2" customWidth="1"/>
    <col min="2" max="2" width="86.28515625" style="2" customWidth="1"/>
    <col min="3" max="3" width="8.140625" style="2" customWidth="1"/>
    <col min="4" max="4" width="10.7109375" style="2" customWidth="1"/>
    <col min="5" max="5" width="19.140625" style="2" customWidth="1"/>
    <col min="6" max="6" width="16" style="74" customWidth="1"/>
    <col min="7" max="7" width="17.42578125" style="74" customWidth="1"/>
    <col min="8" max="8" width="14.140625" style="2" bestFit="1" customWidth="1"/>
    <col min="9" max="9" width="16.28515625" style="2" customWidth="1"/>
    <col min="10" max="10" width="12.42578125" style="2" bestFit="1" customWidth="1"/>
    <col min="11" max="16384" width="9.140625" style="2"/>
  </cols>
  <sheetData>
    <row r="1" spans="1:9" x14ac:dyDescent="0.2">
      <c r="A1" s="73"/>
    </row>
    <row r="2" spans="1:9" x14ac:dyDescent="0.2">
      <c r="A2" s="7" t="s">
        <v>0</v>
      </c>
      <c r="B2" s="13" t="str">
        <f>'Budget Expenditure Summary '!C4</f>
        <v>Clark County School District - SNRPDP</v>
      </c>
      <c r="F2" s="5" t="s">
        <v>75</v>
      </c>
      <c r="G2" s="205" t="str">
        <f>'Budget Expenditure Summary '!F4</f>
        <v>23-241-02000</v>
      </c>
    </row>
    <row r="3" spans="1:9" x14ac:dyDescent="0.2">
      <c r="A3" s="5" t="s">
        <v>165</v>
      </c>
      <c r="B3" s="207" t="str">
        <f>'Budget Expenditure Summary '!C11</f>
        <v>SNRPDP</v>
      </c>
      <c r="C3" s="8"/>
      <c r="F3" s="5" t="s">
        <v>76</v>
      </c>
      <c r="G3" s="205">
        <f>'Budget Expenditure Summary '!F7</f>
        <v>2027</v>
      </c>
      <c r="H3" s="76"/>
    </row>
    <row r="4" spans="1:9" x14ac:dyDescent="0.2">
      <c r="A4" s="5"/>
      <c r="B4" s="7"/>
      <c r="C4" s="7"/>
      <c r="H4" s="76"/>
    </row>
    <row r="5" spans="1:9" s="8" customFormat="1" x14ac:dyDescent="0.2">
      <c r="F5" s="77"/>
      <c r="G5" s="77"/>
      <c r="I5" s="2"/>
    </row>
    <row r="6" spans="1:9" ht="13.5" thickBot="1" x14ac:dyDescent="0.25">
      <c r="A6" s="8" t="s">
        <v>77</v>
      </c>
      <c r="B6" s="8" t="s">
        <v>78</v>
      </c>
      <c r="C6" s="8" t="s">
        <v>79</v>
      </c>
      <c r="D6" s="8" t="s">
        <v>80</v>
      </c>
      <c r="E6" s="8" t="s">
        <v>81</v>
      </c>
      <c r="F6" s="77" t="s">
        <v>82</v>
      </c>
    </row>
    <row r="7" spans="1:9" ht="39.75" thickTop="1" thickBot="1" x14ac:dyDescent="0.25">
      <c r="A7" s="78" t="s">
        <v>83</v>
      </c>
      <c r="B7" s="79" t="s">
        <v>84</v>
      </c>
      <c r="C7" s="80" t="s">
        <v>85</v>
      </c>
      <c r="D7" s="79" t="s">
        <v>86</v>
      </c>
      <c r="E7" s="80" t="s">
        <v>87</v>
      </c>
      <c r="F7" s="81" t="s">
        <v>88</v>
      </c>
      <c r="G7" s="82" t="s">
        <v>89</v>
      </c>
      <c r="I7" s="74"/>
    </row>
    <row r="8" spans="1:9" x14ac:dyDescent="0.2">
      <c r="A8" s="83">
        <v>100</v>
      </c>
      <c r="B8" s="84" t="s">
        <v>90</v>
      </c>
      <c r="C8" s="85"/>
      <c r="D8" s="86"/>
      <c r="E8" s="87"/>
      <c r="F8" s="88"/>
      <c r="G8" s="89"/>
    </row>
    <row r="9" spans="1:9" x14ac:dyDescent="0.2">
      <c r="A9" s="83"/>
      <c r="B9" s="84"/>
      <c r="C9" s="90"/>
      <c r="D9" s="86"/>
      <c r="E9" s="91"/>
      <c r="F9" s="92"/>
      <c r="G9" s="93"/>
    </row>
    <row r="10" spans="1:9" x14ac:dyDescent="0.2">
      <c r="A10" s="94"/>
      <c r="B10" s="95" t="s">
        <v>166</v>
      </c>
      <c r="C10" s="96">
        <v>1</v>
      </c>
      <c r="D10" s="97">
        <v>15.25</v>
      </c>
      <c r="E10" s="98">
        <v>106581</v>
      </c>
      <c r="F10" s="99">
        <f t="shared" ref="F10:F20" si="0">ROUNDUP((C10*D10*E10),2)</f>
        <v>1625360.25</v>
      </c>
      <c r="G10" s="93"/>
      <c r="H10" s="74"/>
      <c r="I10" s="74"/>
    </row>
    <row r="11" spans="1:9" x14ac:dyDescent="0.2">
      <c r="A11" s="94"/>
      <c r="B11" s="95" t="s">
        <v>167</v>
      </c>
      <c r="C11" s="96">
        <v>1</v>
      </c>
      <c r="D11" s="97">
        <v>15</v>
      </c>
      <c r="E11" s="98">
        <v>110845</v>
      </c>
      <c r="F11" s="99">
        <f t="shared" si="0"/>
        <v>1662675</v>
      </c>
      <c r="G11" s="93"/>
      <c r="H11" s="74"/>
      <c r="I11" s="74"/>
    </row>
    <row r="12" spans="1:9" x14ac:dyDescent="0.2">
      <c r="A12" s="94"/>
      <c r="B12" s="95" t="s">
        <v>168</v>
      </c>
      <c r="C12" s="96">
        <v>1</v>
      </c>
      <c r="D12" s="97">
        <v>1</v>
      </c>
      <c r="E12" s="98">
        <v>136374.09</v>
      </c>
      <c r="F12" s="99">
        <f t="shared" si="0"/>
        <v>136374.09</v>
      </c>
      <c r="G12" s="93"/>
    </row>
    <row r="13" spans="1:9" x14ac:dyDescent="0.2">
      <c r="A13" s="94"/>
      <c r="B13" s="95" t="s">
        <v>169</v>
      </c>
      <c r="C13" s="96">
        <v>1</v>
      </c>
      <c r="D13" s="97">
        <v>1</v>
      </c>
      <c r="E13" s="98">
        <v>138401</v>
      </c>
      <c r="F13" s="99">
        <f t="shared" si="0"/>
        <v>138401</v>
      </c>
      <c r="G13" s="93"/>
      <c r="H13" s="74"/>
    </row>
    <row r="14" spans="1:9" x14ac:dyDescent="0.2">
      <c r="A14" s="94"/>
      <c r="B14" s="95" t="s">
        <v>170</v>
      </c>
      <c r="C14" s="96">
        <v>1</v>
      </c>
      <c r="D14" s="97">
        <v>1</v>
      </c>
      <c r="E14" s="98">
        <v>74879</v>
      </c>
      <c r="F14" s="99">
        <f t="shared" si="0"/>
        <v>74879</v>
      </c>
      <c r="G14" s="93"/>
    </row>
    <row r="15" spans="1:9" x14ac:dyDescent="0.2">
      <c r="A15" s="94"/>
      <c r="B15" s="95" t="s">
        <v>171</v>
      </c>
      <c r="C15" s="96">
        <v>1</v>
      </c>
      <c r="D15" s="97">
        <v>1.2</v>
      </c>
      <c r="E15" s="98">
        <v>75459</v>
      </c>
      <c r="F15" s="99">
        <f t="shared" si="0"/>
        <v>90550.8</v>
      </c>
      <c r="G15" s="93"/>
      <c r="H15" s="74"/>
    </row>
    <row r="16" spans="1:9" x14ac:dyDescent="0.2">
      <c r="A16" s="94"/>
      <c r="B16" s="95" t="s">
        <v>172</v>
      </c>
      <c r="C16" s="96">
        <v>2</v>
      </c>
      <c r="D16" s="97">
        <v>4</v>
      </c>
      <c r="E16" s="98">
        <v>250</v>
      </c>
      <c r="F16" s="99">
        <f t="shared" si="0"/>
        <v>2000</v>
      </c>
      <c r="G16" s="93"/>
    </row>
    <row r="17" spans="1:9" x14ac:dyDescent="0.2">
      <c r="A17" s="94"/>
      <c r="B17" s="95" t="s">
        <v>173</v>
      </c>
      <c r="C17" s="96">
        <v>1</v>
      </c>
      <c r="D17" s="97">
        <v>0.2</v>
      </c>
      <c r="E17" s="98">
        <v>116592</v>
      </c>
      <c r="F17" s="99">
        <f t="shared" si="0"/>
        <v>23318.400000000001</v>
      </c>
      <c r="G17" s="93"/>
      <c r="I17" s="74"/>
    </row>
    <row r="18" spans="1:9" x14ac:dyDescent="0.2">
      <c r="A18" s="94"/>
      <c r="B18" s="95" t="s">
        <v>174</v>
      </c>
      <c r="C18" s="96">
        <v>1</v>
      </c>
      <c r="D18" s="97">
        <v>0.09</v>
      </c>
      <c r="E18" s="98">
        <v>124900</v>
      </c>
      <c r="F18" s="99">
        <f t="shared" si="0"/>
        <v>11241</v>
      </c>
      <c r="G18" s="93"/>
    </row>
    <row r="19" spans="1:9" x14ac:dyDescent="0.2">
      <c r="A19" s="94"/>
      <c r="B19" s="95" t="s">
        <v>175</v>
      </c>
      <c r="C19" s="96">
        <v>1</v>
      </c>
      <c r="D19" s="97">
        <v>4200</v>
      </c>
      <c r="E19" s="98">
        <v>50</v>
      </c>
      <c r="F19" s="99">
        <f t="shared" si="0"/>
        <v>210000</v>
      </c>
      <c r="G19" s="93"/>
    </row>
    <row r="20" spans="1:9" x14ac:dyDescent="0.2">
      <c r="A20" s="94"/>
      <c r="B20" s="95" t="s">
        <v>93</v>
      </c>
      <c r="C20" s="96">
        <v>1</v>
      </c>
      <c r="D20" s="97">
        <v>30</v>
      </c>
      <c r="E20" s="98">
        <v>170</v>
      </c>
      <c r="F20" s="99">
        <f t="shared" si="0"/>
        <v>5100</v>
      </c>
      <c r="G20" s="93"/>
    </row>
    <row r="21" spans="1:9" x14ac:dyDescent="0.2">
      <c r="A21" s="94"/>
      <c r="B21" s="100"/>
      <c r="C21" s="101"/>
      <c r="D21" s="86"/>
      <c r="E21" s="102"/>
      <c r="F21" s="92"/>
      <c r="G21" s="93"/>
      <c r="I21" s="74"/>
    </row>
    <row r="22" spans="1:9" ht="13.5" thickBot="1" x14ac:dyDescent="0.25">
      <c r="A22" s="94"/>
      <c r="B22" s="100"/>
      <c r="C22" s="103"/>
      <c r="D22" s="86"/>
      <c r="E22" s="91"/>
      <c r="F22" s="126"/>
      <c r="G22" s="127"/>
    </row>
    <row r="23" spans="1:9" x14ac:dyDescent="0.2">
      <c r="A23" s="94"/>
      <c r="B23" s="104" t="s">
        <v>101</v>
      </c>
      <c r="C23" s="105"/>
      <c r="D23" s="105"/>
      <c r="E23" s="105"/>
      <c r="F23" s="116"/>
      <c r="G23" s="93"/>
    </row>
    <row r="24" spans="1:9" ht="25.5" x14ac:dyDescent="0.2">
      <c r="A24" s="208"/>
      <c r="B24" s="223" t="s">
        <v>176</v>
      </c>
      <c r="C24" s="239"/>
      <c r="D24" s="239"/>
      <c r="E24" s="240"/>
      <c r="F24" s="92"/>
      <c r="G24" s="93"/>
    </row>
    <row r="25" spans="1:9" ht="25.5" x14ac:dyDescent="0.2">
      <c r="A25" s="208"/>
      <c r="B25" s="223" t="s">
        <v>177</v>
      </c>
      <c r="C25" s="239"/>
      <c r="D25" s="239"/>
      <c r="E25" s="240"/>
      <c r="F25" s="92"/>
      <c r="G25" s="93"/>
    </row>
    <row r="26" spans="1:9" ht="25.5" x14ac:dyDescent="0.2">
      <c r="A26" s="208"/>
      <c r="B26" s="223" t="s">
        <v>178</v>
      </c>
      <c r="C26" s="239"/>
      <c r="D26" s="239"/>
      <c r="E26" s="240"/>
      <c r="F26" s="92"/>
      <c r="G26" s="93"/>
    </row>
    <row r="27" spans="1:9" ht="25.5" x14ac:dyDescent="0.2">
      <c r="A27" s="208"/>
      <c r="B27" s="223" t="s">
        <v>283</v>
      </c>
      <c r="C27" s="239"/>
      <c r="D27" s="239"/>
      <c r="E27" s="240"/>
      <c r="F27" s="92"/>
      <c r="G27" s="93"/>
    </row>
    <row r="28" spans="1:9" ht="13.5" thickBot="1" x14ac:dyDescent="0.25">
      <c r="A28" s="94"/>
      <c r="B28" s="215"/>
      <c r="C28" s="193"/>
      <c r="D28" s="193"/>
      <c r="E28" s="193"/>
      <c r="F28" s="126"/>
      <c r="G28" s="93"/>
    </row>
    <row r="29" spans="1:9" ht="13.5" thickBot="1" x14ac:dyDescent="0.25">
      <c r="A29" s="107"/>
      <c r="B29" s="108"/>
      <c r="C29" s="109"/>
      <c r="D29" s="109"/>
      <c r="E29" s="110" t="s">
        <v>102</v>
      </c>
      <c r="F29" s="111"/>
      <c r="G29" s="112">
        <f>SUM(F10:F20)</f>
        <v>3979899.5399999996</v>
      </c>
      <c r="H29" s="74"/>
    </row>
    <row r="30" spans="1:9" x14ac:dyDescent="0.2">
      <c r="A30" s="113">
        <v>200</v>
      </c>
      <c r="B30" s="7" t="s">
        <v>103</v>
      </c>
      <c r="C30" s="114"/>
      <c r="D30" s="86"/>
      <c r="E30" s="115"/>
      <c r="F30" s="116"/>
      <c r="G30" s="93"/>
    </row>
    <row r="31" spans="1:9" x14ac:dyDescent="0.2">
      <c r="A31" s="94"/>
      <c r="B31" s="119"/>
      <c r="C31" s="90"/>
      <c r="D31" s="86"/>
      <c r="E31" s="117"/>
      <c r="F31" s="118"/>
      <c r="G31" s="93"/>
    </row>
    <row r="32" spans="1:9" x14ac:dyDescent="0.2">
      <c r="A32" s="94"/>
      <c r="B32" s="2" t="s">
        <v>179</v>
      </c>
      <c r="C32" s="198">
        <v>1</v>
      </c>
      <c r="D32" s="211">
        <v>16.25</v>
      </c>
      <c r="E32" s="122">
        <v>10790.52</v>
      </c>
      <c r="F32" s="99">
        <f>ROUNDUP((E32*C32*D32),2)</f>
        <v>175345.95</v>
      </c>
      <c r="G32" s="93"/>
    </row>
    <row r="33" spans="1:7" x14ac:dyDescent="0.2">
      <c r="A33" s="94"/>
      <c r="B33" s="2" t="s">
        <v>180</v>
      </c>
      <c r="C33" s="198">
        <v>1</v>
      </c>
      <c r="D33" s="211">
        <v>16</v>
      </c>
      <c r="E33" s="122">
        <v>11437.92</v>
      </c>
      <c r="F33" s="99">
        <f t="shared" ref="F33:F38" si="1">ROUNDUP((E33*C33*D33),2)</f>
        <v>183006.72</v>
      </c>
      <c r="G33" s="93"/>
    </row>
    <row r="34" spans="1:7" x14ac:dyDescent="0.2">
      <c r="A34" s="94"/>
      <c r="B34" s="2" t="s">
        <v>181</v>
      </c>
      <c r="C34" s="198">
        <v>1</v>
      </c>
      <c r="D34" s="211">
        <v>1</v>
      </c>
      <c r="E34" s="122">
        <v>9963.98</v>
      </c>
      <c r="F34" s="99">
        <f t="shared" si="1"/>
        <v>9963.98</v>
      </c>
      <c r="G34" s="93"/>
    </row>
    <row r="35" spans="1:7" x14ac:dyDescent="0.2">
      <c r="A35" s="94"/>
      <c r="B35" s="2" t="s">
        <v>182</v>
      </c>
      <c r="C35" s="198">
        <v>1.2</v>
      </c>
      <c r="D35" s="211">
        <v>1</v>
      </c>
      <c r="E35" s="122">
        <v>9964.08</v>
      </c>
      <c r="F35" s="99">
        <f t="shared" si="1"/>
        <v>11956.9</v>
      </c>
      <c r="G35" s="93"/>
    </row>
    <row r="36" spans="1:7" x14ac:dyDescent="0.2">
      <c r="A36" s="94"/>
      <c r="B36" s="2" t="s">
        <v>183</v>
      </c>
      <c r="C36" s="198">
        <v>0.2</v>
      </c>
      <c r="D36" s="211">
        <v>1</v>
      </c>
      <c r="E36" s="122">
        <v>13094.76</v>
      </c>
      <c r="F36" s="99">
        <f t="shared" si="1"/>
        <v>2618.96</v>
      </c>
      <c r="G36" s="93"/>
    </row>
    <row r="37" spans="1:7" x14ac:dyDescent="0.2">
      <c r="A37" s="94"/>
      <c r="B37" s="2" t="s">
        <v>184</v>
      </c>
      <c r="C37" s="198">
        <v>0.1</v>
      </c>
      <c r="D37" s="211">
        <v>1</v>
      </c>
      <c r="E37" s="122">
        <v>14404.2</v>
      </c>
      <c r="F37" s="99">
        <f t="shared" si="1"/>
        <v>1440.42</v>
      </c>
      <c r="G37" s="93"/>
    </row>
    <row r="38" spans="1:7" x14ac:dyDescent="0.2">
      <c r="A38" s="94"/>
      <c r="B38" s="2" t="s">
        <v>107</v>
      </c>
      <c r="C38" s="198"/>
      <c r="D38" s="211"/>
      <c r="E38" s="122"/>
      <c r="F38" s="99">
        <f t="shared" si="1"/>
        <v>0</v>
      </c>
      <c r="G38" s="93"/>
    </row>
    <row r="39" spans="1:7" x14ac:dyDescent="0.2">
      <c r="A39" s="94"/>
      <c r="B39" s="2" t="s">
        <v>108</v>
      </c>
      <c r="C39" s="198">
        <v>1</v>
      </c>
      <c r="D39" s="212">
        <v>7.6499999999999999E-2</v>
      </c>
      <c r="E39" s="122">
        <f>F20</f>
        <v>5100</v>
      </c>
      <c r="F39" s="99">
        <f t="shared" ref="F39:F58" si="2">ROUNDUP((E39*C39*D39),2)</f>
        <v>390.15</v>
      </c>
      <c r="G39" s="93"/>
    </row>
    <row r="40" spans="1:7" x14ac:dyDescent="0.2">
      <c r="A40" s="94"/>
      <c r="B40" s="2" t="s">
        <v>185</v>
      </c>
      <c r="C40" s="198">
        <v>1</v>
      </c>
      <c r="D40" s="212">
        <v>0.36749999999999999</v>
      </c>
      <c r="E40" s="122">
        <f>F10+F11+F12+F13</f>
        <v>3562810.34</v>
      </c>
      <c r="F40" s="99">
        <f t="shared" si="2"/>
        <v>1309332.8</v>
      </c>
      <c r="G40" s="93"/>
    </row>
    <row r="41" spans="1:7" x14ac:dyDescent="0.2">
      <c r="A41" s="94"/>
      <c r="B41" s="2" t="s">
        <v>186</v>
      </c>
      <c r="C41" s="198">
        <v>1</v>
      </c>
      <c r="D41" s="212">
        <v>0.36749999999999999</v>
      </c>
      <c r="E41" s="122">
        <f>F14+F15</f>
        <v>165429.79999999999</v>
      </c>
      <c r="F41" s="99">
        <f t="shared" si="2"/>
        <v>60795.46</v>
      </c>
      <c r="G41" s="93"/>
    </row>
    <row r="42" spans="1:7" x14ac:dyDescent="0.2">
      <c r="A42" s="94"/>
      <c r="B42" s="2" t="s">
        <v>187</v>
      </c>
      <c r="C42" s="198">
        <v>1</v>
      </c>
      <c r="D42" s="212">
        <v>0.36749999999999999</v>
      </c>
      <c r="E42" s="122">
        <f>F17+F18</f>
        <v>34559.4</v>
      </c>
      <c r="F42" s="99">
        <f t="shared" si="2"/>
        <v>12700.58</v>
      </c>
      <c r="G42" s="93"/>
    </row>
    <row r="43" spans="1:7" x14ac:dyDescent="0.2">
      <c r="A43" s="94"/>
      <c r="B43" s="2" t="s">
        <v>188</v>
      </c>
      <c r="C43" s="198">
        <v>1</v>
      </c>
      <c r="D43" s="212">
        <v>1.4500000000000001E-2</v>
      </c>
      <c r="E43" s="122">
        <f>F10+F11+F12+F13</f>
        <v>3562810.34</v>
      </c>
      <c r="F43" s="99">
        <f t="shared" si="2"/>
        <v>51660.75</v>
      </c>
      <c r="G43" s="93"/>
    </row>
    <row r="44" spans="1:7" x14ac:dyDescent="0.2">
      <c r="A44" s="94"/>
      <c r="B44" s="2" t="s">
        <v>189</v>
      </c>
      <c r="C44" s="198">
        <v>1</v>
      </c>
      <c r="D44" s="212">
        <v>1.4500000000000001E-2</v>
      </c>
      <c r="E44" s="122">
        <f>F14+F15</f>
        <v>165429.79999999999</v>
      </c>
      <c r="F44" s="99">
        <f t="shared" si="2"/>
        <v>2398.7400000000002</v>
      </c>
      <c r="G44" s="93"/>
    </row>
    <row r="45" spans="1:7" x14ac:dyDescent="0.2">
      <c r="A45" s="94"/>
      <c r="B45" s="2" t="s">
        <v>190</v>
      </c>
      <c r="C45" s="198">
        <v>1</v>
      </c>
      <c r="D45" s="212">
        <v>1.4500000000000001E-2</v>
      </c>
      <c r="E45" s="122">
        <f>F17+F18</f>
        <v>34559.4</v>
      </c>
      <c r="F45" s="99">
        <f t="shared" si="2"/>
        <v>501.12</v>
      </c>
      <c r="G45" s="93"/>
    </row>
    <row r="46" spans="1:7" x14ac:dyDescent="0.2">
      <c r="A46" s="94"/>
      <c r="B46" s="2" t="s">
        <v>191</v>
      </c>
      <c r="C46" s="198">
        <v>1</v>
      </c>
      <c r="D46" s="212">
        <v>1.4500000000000001E-2</v>
      </c>
      <c r="E46" s="122">
        <f>F19</f>
        <v>210000</v>
      </c>
      <c r="F46" s="99">
        <f t="shared" si="2"/>
        <v>3045</v>
      </c>
      <c r="G46" s="93"/>
    </row>
    <row r="47" spans="1:7" x14ac:dyDescent="0.2">
      <c r="A47" s="94"/>
      <c r="B47" s="2" t="s">
        <v>192</v>
      </c>
      <c r="C47" s="198">
        <v>1</v>
      </c>
      <c r="D47" s="212">
        <v>8.5000000000000006E-3</v>
      </c>
      <c r="E47" s="122">
        <f>F10+F11+F12+F13</f>
        <v>3562810.34</v>
      </c>
      <c r="F47" s="99">
        <f t="shared" si="2"/>
        <v>30283.89</v>
      </c>
      <c r="G47" s="93"/>
    </row>
    <row r="48" spans="1:7" x14ac:dyDescent="0.2">
      <c r="A48" s="94"/>
      <c r="B48" s="2" t="s">
        <v>193</v>
      </c>
      <c r="C48" s="198">
        <v>1</v>
      </c>
      <c r="D48" s="212">
        <v>8.5000000000000006E-3</v>
      </c>
      <c r="E48" s="122">
        <f>F14+F15</f>
        <v>165429.79999999999</v>
      </c>
      <c r="F48" s="99">
        <f t="shared" si="2"/>
        <v>1406.16</v>
      </c>
      <c r="G48" s="93"/>
    </row>
    <row r="49" spans="1:10" x14ac:dyDescent="0.2">
      <c r="A49" s="94"/>
      <c r="B49" s="2" t="s">
        <v>194</v>
      </c>
      <c r="C49" s="198">
        <v>1</v>
      </c>
      <c r="D49" s="212">
        <v>8.5000000000000006E-3</v>
      </c>
      <c r="E49" s="122">
        <f>F17+F18</f>
        <v>34559.4</v>
      </c>
      <c r="F49" s="99">
        <f t="shared" si="2"/>
        <v>293.76</v>
      </c>
      <c r="G49" s="93"/>
    </row>
    <row r="50" spans="1:10" x14ac:dyDescent="0.2">
      <c r="A50" s="94"/>
      <c r="B50" s="2" t="s">
        <v>195</v>
      </c>
      <c r="C50" s="198">
        <v>1</v>
      </c>
      <c r="D50" s="212">
        <v>8.5000000000000006E-3</v>
      </c>
      <c r="E50" s="122">
        <f>F20</f>
        <v>5100</v>
      </c>
      <c r="F50" s="99">
        <f t="shared" si="2"/>
        <v>43.35</v>
      </c>
      <c r="G50" s="93"/>
    </row>
    <row r="51" spans="1:10" x14ac:dyDescent="0.2">
      <c r="A51" s="94"/>
      <c r="B51" s="2" t="s">
        <v>196</v>
      </c>
      <c r="C51" s="198">
        <v>1</v>
      </c>
      <c r="D51" s="212">
        <v>8.5000000000000006E-3</v>
      </c>
      <c r="E51" s="122">
        <f>F19</f>
        <v>210000</v>
      </c>
      <c r="F51" s="99">
        <f t="shared" si="2"/>
        <v>1785</v>
      </c>
      <c r="G51" s="93"/>
    </row>
    <row r="52" spans="1:10" x14ac:dyDescent="0.2">
      <c r="A52" s="94"/>
      <c r="B52" s="2" t="s">
        <v>197</v>
      </c>
      <c r="C52" s="198">
        <v>1</v>
      </c>
      <c r="D52" s="213">
        <v>1</v>
      </c>
      <c r="E52" s="122">
        <v>3167.32</v>
      </c>
      <c r="F52" s="99">
        <f t="shared" si="2"/>
        <v>3167.32</v>
      </c>
      <c r="G52" s="93"/>
    </row>
    <row r="53" spans="1:10" x14ac:dyDescent="0.2">
      <c r="A53" s="94"/>
      <c r="B53" s="2" t="s">
        <v>198</v>
      </c>
      <c r="C53" s="198">
        <v>1</v>
      </c>
      <c r="D53" s="213">
        <v>1</v>
      </c>
      <c r="E53" s="122">
        <v>3500</v>
      </c>
      <c r="F53" s="99">
        <f t="shared" si="2"/>
        <v>3500</v>
      </c>
      <c r="G53" s="93"/>
    </row>
    <row r="54" spans="1:10" x14ac:dyDescent="0.2">
      <c r="A54" s="94"/>
      <c r="B54" s="2" t="s">
        <v>199</v>
      </c>
      <c r="C54" s="198">
        <v>1</v>
      </c>
      <c r="D54" s="212">
        <v>5.0000000000000001E-4</v>
      </c>
      <c r="E54" s="122">
        <f>F10+F11+F12+F13</f>
        <v>3562810.34</v>
      </c>
      <c r="F54" s="99">
        <f t="shared" si="2"/>
        <v>1781.41</v>
      </c>
      <c r="G54" s="93"/>
    </row>
    <row r="55" spans="1:10" x14ac:dyDescent="0.2">
      <c r="A55" s="94"/>
      <c r="B55" s="2" t="s">
        <v>200</v>
      </c>
      <c r="C55" s="198">
        <v>1</v>
      </c>
      <c r="D55" s="212">
        <v>5.0000000000000001E-4</v>
      </c>
      <c r="E55" s="122">
        <f>F14+F15</f>
        <v>165429.79999999999</v>
      </c>
      <c r="F55" s="99">
        <f t="shared" si="2"/>
        <v>82.72</v>
      </c>
      <c r="G55" s="93"/>
    </row>
    <row r="56" spans="1:10" x14ac:dyDescent="0.2">
      <c r="A56" s="94"/>
      <c r="B56" s="2" t="s">
        <v>201</v>
      </c>
      <c r="C56" s="198">
        <v>1</v>
      </c>
      <c r="D56" s="212">
        <v>5.0000000000000001E-4</v>
      </c>
      <c r="E56" s="122">
        <f>F17+F18</f>
        <v>34559.4</v>
      </c>
      <c r="F56" s="99">
        <f t="shared" si="2"/>
        <v>17.28</v>
      </c>
      <c r="G56" s="93"/>
    </row>
    <row r="57" spans="1:10" x14ac:dyDescent="0.2">
      <c r="A57" s="94"/>
      <c r="B57" s="2" t="s">
        <v>202</v>
      </c>
      <c r="C57" s="198">
        <v>1</v>
      </c>
      <c r="D57" s="212">
        <v>5.0000000000000001E-4</v>
      </c>
      <c r="E57" s="122">
        <f>F20</f>
        <v>5100</v>
      </c>
      <c r="F57" s="99">
        <f t="shared" si="2"/>
        <v>2.5499999999999998</v>
      </c>
      <c r="G57" s="93"/>
    </row>
    <row r="58" spans="1:10" x14ac:dyDescent="0.2">
      <c r="A58" s="94"/>
      <c r="B58" s="2" t="s">
        <v>203</v>
      </c>
      <c r="C58" s="198">
        <v>1</v>
      </c>
      <c r="D58" s="212">
        <v>5.0000000000000001E-4</v>
      </c>
      <c r="E58" s="122">
        <f>F19</f>
        <v>210000</v>
      </c>
      <c r="F58" s="99">
        <f t="shared" si="2"/>
        <v>105</v>
      </c>
      <c r="G58" s="93"/>
    </row>
    <row r="59" spans="1:10" x14ac:dyDescent="0.2">
      <c r="A59" s="94"/>
      <c r="B59" s="123"/>
      <c r="C59" s="124"/>
      <c r="D59" s="109"/>
      <c r="E59" s="125"/>
      <c r="F59" s="126"/>
      <c r="G59" s="127"/>
    </row>
    <row r="60" spans="1:10" x14ac:dyDescent="0.2">
      <c r="A60" s="94"/>
      <c r="B60" s="128" t="s">
        <v>101</v>
      </c>
      <c r="C60" s="129"/>
      <c r="D60" s="129"/>
      <c r="E60" s="130"/>
      <c r="F60" s="92"/>
      <c r="G60" s="93"/>
    </row>
    <row r="61" spans="1:10" ht="25.5" x14ac:dyDescent="0.2">
      <c r="A61" s="94"/>
      <c r="B61" s="236" t="s">
        <v>204</v>
      </c>
      <c r="C61" s="237"/>
      <c r="D61" s="237"/>
      <c r="E61" s="238"/>
      <c r="F61" s="92"/>
      <c r="G61" s="93"/>
    </row>
    <row r="62" spans="1:10" ht="25.5" x14ac:dyDescent="0.2">
      <c r="A62" s="94"/>
      <c r="B62" s="236" t="s">
        <v>205</v>
      </c>
      <c r="C62" s="237"/>
      <c r="D62" s="237"/>
      <c r="E62" s="238"/>
      <c r="F62" s="92"/>
      <c r="G62" s="93"/>
    </row>
    <row r="63" spans="1:10" ht="13.5" thickBot="1" x14ac:dyDescent="0.25">
      <c r="A63" s="94"/>
      <c r="B63" s="215"/>
      <c r="C63" s="216"/>
      <c r="D63" s="216"/>
      <c r="E63" s="217"/>
      <c r="F63" s="92"/>
      <c r="G63" s="93"/>
    </row>
    <row r="64" spans="1:10" ht="13.5" thickBot="1" x14ac:dyDescent="0.25">
      <c r="A64" s="107"/>
      <c r="B64" s="108"/>
      <c r="C64" s="109"/>
      <c r="D64" s="109"/>
      <c r="E64" s="131" t="s">
        <v>115</v>
      </c>
      <c r="F64" s="111"/>
      <c r="G64" s="112">
        <f>SUM(F32:F58)</f>
        <v>1867625.9700000002</v>
      </c>
      <c r="H64" s="74"/>
      <c r="J64" s="214"/>
    </row>
    <row r="65" spans="1:7" x14ac:dyDescent="0.2">
      <c r="A65" s="113">
        <v>300</v>
      </c>
      <c r="B65" s="132" t="s">
        <v>116</v>
      </c>
      <c r="C65" s="114"/>
      <c r="D65" s="114"/>
      <c r="E65" s="133"/>
      <c r="F65" s="116"/>
      <c r="G65" s="93"/>
    </row>
    <row r="66" spans="1:7" x14ac:dyDescent="0.2">
      <c r="A66" s="83"/>
      <c r="B66" s="199"/>
      <c r="C66" s="90"/>
      <c r="D66" s="90"/>
      <c r="E66" s="133"/>
      <c r="F66" s="92"/>
      <c r="G66" s="93"/>
    </row>
    <row r="67" spans="1:7" x14ac:dyDescent="0.2">
      <c r="A67" s="94">
        <v>330</v>
      </c>
      <c r="B67" s="119" t="s">
        <v>117</v>
      </c>
      <c r="C67" s="134"/>
      <c r="D67" s="134"/>
      <c r="E67" s="135"/>
      <c r="F67" s="99"/>
      <c r="G67" s="93"/>
    </row>
    <row r="68" spans="1:7" x14ac:dyDescent="0.2">
      <c r="A68" s="94"/>
      <c r="B68" s="119" t="s">
        <v>206</v>
      </c>
      <c r="C68" s="198">
        <v>1</v>
      </c>
      <c r="D68" s="134">
        <v>1</v>
      </c>
      <c r="E68" s="135">
        <v>90000</v>
      </c>
      <c r="F68" s="99">
        <f t="shared" ref="F68:F97" si="3">ROUNDUP((E68*C68*D68),2)</f>
        <v>90000</v>
      </c>
      <c r="G68" s="93"/>
    </row>
    <row r="69" spans="1:7" x14ac:dyDescent="0.2">
      <c r="A69" s="94"/>
      <c r="B69" s="119" t="s">
        <v>207</v>
      </c>
      <c r="C69" s="198">
        <v>1</v>
      </c>
      <c r="D69" s="134">
        <v>1</v>
      </c>
      <c r="E69" s="135">
        <v>85000</v>
      </c>
      <c r="F69" s="99">
        <f t="shared" si="3"/>
        <v>85000</v>
      </c>
      <c r="G69" s="93"/>
    </row>
    <row r="70" spans="1:7" x14ac:dyDescent="0.2">
      <c r="A70" s="94"/>
      <c r="B70" s="119" t="s">
        <v>208</v>
      </c>
      <c r="C70" s="198">
        <v>1</v>
      </c>
      <c r="D70" s="134">
        <v>1</v>
      </c>
      <c r="E70" s="135">
        <v>35000</v>
      </c>
      <c r="F70" s="99">
        <f t="shared" si="3"/>
        <v>35000</v>
      </c>
      <c r="G70" s="93"/>
    </row>
    <row r="71" spans="1:7" x14ac:dyDescent="0.2">
      <c r="A71" s="94"/>
      <c r="B71" s="119" t="s">
        <v>209</v>
      </c>
      <c r="C71" s="198">
        <v>1</v>
      </c>
      <c r="D71" s="134">
        <v>1</v>
      </c>
      <c r="E71" s="135">
        <v>23000</v>
      </c>
      <c r="F71" s="99">
        <f t="shared" si="3"/>
        <v>23000</v>
      </c>
      <c r="G71" s="93"/>
    </row>
    <row r="72" spans="1:7" x14ac:dyDescent="0.2">
      <c r="A72" s="94"/>
      <c r="B72" s="119" t="s">
        <v>210</v>
      </c>
      <c r="C72" s="198">
        <v>1</v>
      </c>
      <c r="D72" s="134">
        <v>1</v>
      </c>
      <c r="E72" s="135">
        <v>90000</v>
      </c>
      <c r="F72" s="99">
        <f t="shared" si="3"/>
        <v>90000</v>
      </c>
      <c r="G72" s="93"/>
    </row>
    <row r="73" spans="1:7" x14ac:dyDescent="0.2">
      <c r="A73" s="94"/>
      <c r="B73" s="119" t="s">
        <v>211</v>
      </c>
      <c r="C73" s="198">
        <v>1</v>
      </c>
      <c r="D73" s="134">
        <v>1</v>
      </c>
      <c r="E73" s="135">
        <v>90000</v>
      </c>
      <c r="F73" s="99">
        <f t="shared" si="3"/>
        <v>90000</v>
      </c>
      <c r="G73" s="93"/>
    </row>
    <row r="74" spans="1:7" x14ac:dyDescent="0.2">
      <c r="A74" s="94"/>
      <c r="B74" s="119" t="s">
        <v>212</v>
      </c>
      <c r="C74" s="198">
        <v>1</v>
      </c>
      <c r="D74" s="134">
        <v>1</v>
      </c>
      <c r="E74" s="135">
        <v>95000</v>
      </c>
      <c r="F74" s="99">
        <f t="shared" si="3"/>
        <v>95000</v>
      </c>
      <c r="G74" s="93"/>
    </row>
    <row r="75" spans="1:7" x14ac:dyDescent="0.2">
      <c r="A75" s="94"/>
      <c r="B75" s="119" t="s">
        <v>213</v>
      </c>
      <c r="C75" s="198">
        <v>1</v>
      </c>
      <c r="D75" s="134">
        <v>1</v>
      </c>
      <c r="E75" s="135">
        <v>97000</v>
      </c>
      <c r="F75" s="99">
        <f t="shared" si="3"/>
        <v>97000</v>
      </c>
      <c r="G75" s="93"/>
    </row>
    <row r="76" spans="1:7" x14ac:dyDescent="0.2">
      <c r="A76" s="94"/>
      <c r="B76" s="119" t="s">
        <v>214</v>
      </c>
      <c r="C76" s="198">
        <v>1</v>
      </c>
      <c r="D76" s="134">
        <v>1</v>
      </c>
      <c r="E76" s="135">
        <v>53000</v>
      </c>
      <c r="F76" s="99">
        <f t="shared" si="3"/>
        <v>53000</v>
      </c>
      <c r="G76" s="93"/>
    </row>
    <row r="77" spans="1:7" x14ac:dyDescent="0.2">
      <c r="A77" s="94"/>
      <c r="B77" s="119" t="s">
        <v>215</v>
      </c>
      <c r="C77" s="198">
        <v>1</v>
      </c>
      <c r="D77" s="134">
        <v>1</v>
      </c>
      <c r="E77" s="135">
        <v>40000</v>
      </c>
      <c r="F77" s="99">
        <f t="shared" si="3"/>
        <v>40000</v>
      </c>
      <c r="G77" s="93"/>
    </row>
    <row r="78" spans="1:7" x14ac:dyDescent="0.2">
      <c r="A78" s="94"/>
      <c r="B78" s="119" t="s">
        <v>216</v>
      </c>
      <c r="C78" s="198">
        <v>1</v>
      </c>
      <c r="D78" s="134">
        <v>1</v>
      </c>
      <c r="E78" s="135">
        <v>40000</v>
      </c>
      <c r="F78" s="99">
        <f t="shared" si="3"/>
        <v>40000</v>
      </c>
      <c r="G78" s="93"/>
    </row>
    <row r="79" spans="1:7" x14ac:dyDescent="0.2">
      <c r="A79" s="94"/>
      <c r="B79" s="119" t="s">
        <v>217</v>
      </c>
      <c r="C79" s="198">
        <v>1</v>
      </c>
      <c r="D79" s="134">
        <v>1</v>
      </c>
      <c r="E79" s="135">
        <v>45000</v>
      </c>
      <c r="F79" s="99">
        <f t="shared" si="3"/>
        <v>45000</v>
      </c>
      <c r="G79" s="93"/>
    </row>
    <row r="80" spans="1:7" x14ac:dyDescent="0.2">
      <c r="A80" s="94"/>
      <c r="B80" s="119" t="s">
        <v>218</v>
      </c>
      <c r="C80" s="198">
        <v>1</v>
      </c>
      <c r="D80" s="134">
        <v>1</v>
      </c>
      <c r="E80" s="135">
        <v>15000</v>
      </c>
      <c r="F80" s="99">
        <f t="shared" si="3"/>
        <v>15000</v>
      </c>
      <c r="G80" s="93"/>
    </row>
    <row r="81" spans="1:7" x14ac:dyDescent="0.2">
      <c r="A81" s="94"/>
      <c r="B81" s="119" t="s">
        <v>219</v>
      </c>
      <c r="C81" s="198">
        <v>1</v>
      </c>
      <c r="D81" s="134">
        <v>1</v>
      </c>
      <c r="E81" s="135">
        <v>53500</v>
      </c>
      <c r="F81" s="99">
        <f t="shared" si="3"/>
        <v>53500</v>
      </c>
      <c r="G81" s="93"/>
    </row>
    <row r="82" spans="1:7" x14ac:dyDescent="0.2">
      <c r="A82" s="94"/>
      <c r="B82" s="119" t="s">
        <v>220</v>
      </c>
      <c r="C82" s="198">
        <v>1</v>
      </c>
      <c r="D82" s="134">
        <v>1</v>
      </c>
      <c r="E82" s="135">
        <v>50000</v>
      </c>
      <c r="F82" s="99">
        <f t="shared" si="3"/>
        <v>50000</v>
      </c>
      <c r="G82" s="93"/>
    </row>
    <row r="83" spans="1:7" x14ac:dyDescent="0.2">
      <c r="A83" s="94"/>
      <c r="B83" s="119" t="s">
        <v>221</v>
      </c>
      <c r="C83" s="198">
        <v>1</v>
      </c>
      <c r="D83" s="134">
        <v>2</v>
      </c>
      <c r="E83" s="135">
        <v>2000</v>
      </c>
      <c r="F83" s="99">
        <f t="shared" si="3"/>
        <v>4000</v>
      </c>
      <c r="G83" s="93"/>
    </row>
    <row r="84" spans="1:7" x14ac:dyDescent="0.2">
      <c r="A84" s="94"/>
      <c r="B84" s="119" t="s">
        <v>222</v>
      </c>
      <c r="C84" s="198">
        <v>1</v>
      </c>
      <c r="D84" s="134">
        <v>1</v>
      </c>
      <c r="E84" s="135">
        <v>10000</v>
      </c>
      <c r="F84" s="99">
        <f t="shared" si="3"/>
        <v>10000</v>
      </c>
      <c r="G84" s="93"/>
    </row>
    <row r="85" spans="1:7" x14ac:dyDescent="0.2">
      <c r="A85" s="94"/>
      <c r="B85" s="119" t="s">
        <v>223</v>
      </c>
      <c r="C85" s="198">
        <v>1</v>
      </c>
      <c r="D85" s="134">
        <v>1</v>
      </c>
      <c r="E85" s="135">
        <v>192545.44</v>
      </c>
      <c r="F85" s="99">
        <f t="shared" si="3"/>
        <v>192545.44</v>
      </c>
      <c r="G85" s="93"/>
    </row>
    <row r="86" spans="1:7" x14ac:dyDescent="0.2">
      <c r="A86" s="94"/>
      <c r="B86" s="119" t="s">
        <v>224</v>
      </c>
      <c r="C86" s="198">
        <v>1</v>
      </c>
      <c r="D86" s="134">
        <v>1</v>
      </c>
      <c r="E86" s="135">
        <v>190000</v>
      </c>
      <c r="F86" s="99">
        <f t="shared" si="3"/>
        <v>190000</v>
      </c>
      <c r="G86" s="93"/>
    </row>
    <row r="87" spans="1:7" x14ac:dyDescent="0.2">
      <c r="A87" s="94"/>
      <c r="B87" s="119" t="s">
        <v>225</v>
      </c>
      <c r="C87" s="198">
        <v>1</v>
      </c>
      <c r="D87" s="134">
        <v>1</v>
      </c>
      <c r="E87" s="135">
        <v>274734.78999999998</v>
      </c>
      <c r="F87" s="99">
        <f t="shared" si="3"/>
        <v>274734.78999999998</v>
      </c>
      <c r="G87" s="93"/>
    </row>
    <row r="88" spans="1:7" x14ac:dyDescent="0.2">
      <c r="A88" s="94"/>
      <c r="B88" s="119" t="s">
        <v>226</v>
      </c>
      <c r="C88" s="198">
        <v>1</v>
      </c>
      <c r="D88" s="134">
        <v>1</v>
      </c>
      <c r="E88" s="135">
        <v>290000</v>
      </c>
      <c r="F88" s="99">
        <f t="shared" si="3"/>
        <v>290000</v>
      </c>
      <c r="G88" s="93"/>
    </row>
    <row r="89" spans="1:7" x14ac:dyDescent="0.2">
      <c r="A89" s="94"/>
      <c r="B89" s="119" t="s">
        <v>227</v>
      </c>
      <c r="C89" s="198">
        <v>1</v>
      </c>
      <c r="D89" s="134">
        <v>1</v>
      </c>
      <c r="E89" s="135">
        <v>18000</v>
      </c>
      <c r="F89" s="99">
        <f t="shared" si="3"/>
        <v>18000</v>
      </c>
      <c r="G89" s="93"/>
    </row>
    <row r="90" spans="1:7" x14ac:dyDescent="0.2">
      <c r="A90" s="94"/>
      <c r="B90" s="119" t="s">
        <v>228</v>
      </c>
      <c r="C90" s="198">
        <v>1</v>
      </c>
      <c r="D90" s="134">
        <v>1</v>
      </c>
      <c r="E90" s="135">
        <v>5000</v>
      </c>
      <c r="F90" s="99">
        <f t="shared" si="3"/>
        <v>5000</v>
      </c>
      <c r="G90" s="93"/>
    </row>
    <row r="91" spans="1:7" x14ac:dyDescent="0.2">
      <c r="A91" s="94"/>
      <c r="B91" s="119" t="s">
        <v>229</v>
      </c>
      <c r="C91" s="198">
        <v>1</v>
      </c>
      <c r="D91" s="134">
        <v>1</v>
      </c>
      <c r="E91" s="135">
        <v>10243.89</v>
      </c>
      <c r="F91" s="99">
        <f t="shared" si="3"/>
        <v>10243.89</v>
      </c>
      <c r="G91" s="93"/>
    </row>
    <row r="92" spans="1:7" x14ac:dyDescent="0.2">
      <c r="A92" s="94"/>
      <c r="B92" s="119" t="s">
        <v>230</v>
      </c>
      <c r="C92" s="198">
        <v>1</v>
      </c>
      <c r="D92" s="134">
        <v>1</v>
      </c>
      <c r="E92" s="135">
        <v>5000</v>
      </c>
      <c r="F92" s="99">
        <f t="shared" si="3"/>
        <v>5000</v>
      </c>
      <c r="G92" s="93"/>
    </row>
    <row r="93" spans="1:7" x14ac:dyDescent="0.2">
      <c r="A93" s="94"/>
      <c r="B93" s="119" t="s">
        <v>231</v>
      </c>
      <c r="C93" s="198">
        <v>1</v>
      </c>
      <c r="D93" s="134">
        <v>0</v>
      </c>
      <c r="E93" s="135">
        <v>3500</v>
      </c>
      <c r="F93" s="99">
        <f t="shared" si="3"/>
        <v>0</v>
      </c>
      <c r="G93" s="93"/>
    </row>
    <row r="94" spans="1:7" x14ac:dyDescent="0.2">
      <c r="A94" s="94"/>
      <c r="B94" s="119" t="s">
        <v>232</v>
      </c>
      <c r="C94" s="198">
        <v>1</v>
      </c>
      <c r="D94" s="134">
        <v>1</v>
      </c>
      <c r="E94" s="135">
        <v>3800</v>
      </c>
      <c r="F94" s="99">
        <f t="shared" si="3"/>
        <v>3800</v>
      </c>
      <c r="G94" s="93"/>
    </row>
    <row r="95" spans="1:7" x14ac:dyDescent="0.2">
      <c r="A95" s="94"/>
      <c r="B95" s="119" t="s">
        <v>233</v>
      </c>
      <c r="C95" s="198">
        <v>1</v>
      </c>
      <c r="D95" s="134">
        <v>1</v>
      </c>
      <c r="E95" s="135">
        <v>6500</v>
      </c>
      <c r="F95" s="99">
        <f t="shared" si="3"/>
        <v>6500</v>
      </c>
      <c r="G95" s="93"/>
    </row>
    <row r="96" spans="1:7" x14ac:dyDescent="0.2">
      <c r="A96" s="94"/>
      <c r="B96" s="119" t="s">
        <v>234</v>
      </c>
      <c r="C96" s="198">
        <v>1</v>
      </c>
      <c r="D96" s="134">
        <v>1</v>
      </c>
      <c r="E96" s="135">
        <v>5000</v>
      </c>
      <c r="F96" s="99">
        <f t="shared" si="3"/>
        <v>5000</v>
      </c>
      <c r="G96" s="93"/>
    </row>
    <row r="97" spans="1:8" x14ac:dyDescent="0.2">
      <c r="A97" s="94"/>
      <c r="B97" s="119" t="s">
        <v>235</v>
      </c>
      <c r="C97" s="134">
        <v>2</v>
      </c>
      <c r="D97" s="134">
        <v>1</v>
      </c>
      <c r="E97" s="135">
        <v>9900</v>
      </c>
      <c r="F97" s="99">
        <f t="shared" si="3"/>
        <v>19800</v>
      </c>
      <c r="G97" s="93"/>
    </row>
    <row r="98" spans="1:8" x14ac:dyDescent="0.2">
      <c r="A98" s="94"/>
      <c r="B98" s="119"/>
      <c r="C98" s="90"/>
      <c r="D98" s="90"/>
      <c r="E98" s="136"/>
      <c r="F98" s="92"/>
      <c r="G98" s="93"/>
    </row>
    <row r="99" spans="1:8" x14ac:dyDescent="0.2">
      <c r="A99" s="94">
        <v>330</v>
      </c>
      <c r="B99" s="119" t="s">
        <v>118</v>
      </c>
      <c r="C99" s="134">
        <v>10</v>
      </c>
      <c r="D99" s="134">
        <v>1</v>
      </c>
      <c r="E99" s="135">
        <v>550</v>
      </c>
      <c r="F99" s="99">
        <f>ROUNDUP((E99*C99*D99),2)</f>
        <v>5500</v>
      </c>
      <c r="G99" s="93"/>
    </row>
    <row r="100" spans="1:8" x14ac:dyDescent="0.2">
      <c r="A100" s="94"/>
      <c r="C100" s="134"/>
      <c r="D100" s="134"/>
      <c r="E100" s="135"/>
      <c r="F100" s="99">
        <f t="shared" ref="F100:F102" si="4">ROUNDUP((E100*C100*D100),2)</f>
        <v>0</v>
      </c>
      <c r="G100" s="93"/>
    </row>
    <row r="101" spans="1:8" x14ac:dyDescent="0.2">
      <c r="A101" s="94"/>
      <c r="C101" s="134"/>
      <c r="D101" s="134"/>
      <c r="E101" s="135"/>
      <c r="F101" s="99">
        <f t="shared" si="4"/>
        <v>0</v>
      </c>
      <c r="G101" s="93"/>
    </row>
    <row r="102" spans="1:8" x14ac:dyDescent="0.2">
      <c r="A102" s="94"/>
      <c r="C102" s="134"/>
      <c r="D102" s="134"/>
      <c r="E102" s="135"/>
      <c r="F102" s="99">
        <f t="shared" si="4"/>
        <v>0</v>
      </c>
      <c r="G102" s="93"/>
    </row>
    <row r="103" spans="1:8" ht="13.5" thickBot="1" x14ac:dyDescent="0.25">
      <c r="A103" s="94"/>
      <c r="C103" s="124"/>
      <c r="D103" s="90"/>
      <c r="E103" s="133"/>
      <c r="F103" s="126"/>
      <c r="G103" s="127"/>
    </row>
    <row r="104" spans="1:8" x14ac:dyDescent="0.2">
      <c r="A104" s="94"/>
      <c r="B104" s="137" t="s">
        <v>101</v>
      </c>
      <c r="C104" s="138"/>
      <c r="D104" s="138"/>
      <c r="E104" s="139"/>
      <c r="F104" s="92"/>
      <c r="G104" s="93"/>
    </row>
    <row r="105" spans="1:8" ht="76.5" x14ac:dyDescent="0.2">
      <c r="A105" s="94"/>
      <c r="B105" s="223" t="s">
        <v>236</v>
      </c>
      <c r="C105" s="224"/>
      <c r="D105" s="224"/>
      <c r="E105" s="225"/>
      <c r="F105" s="92"/>
      <c r="G105" s="93"/>
    </row>
    <row r="106" spans="1:8" ht="51" x14ac:dyDescent="0.2">
      <c r="A106" s="94"/>
      <c r="B106" s="223" t="s">
        <v>237</v>
      </c>
      <c r="C106" s="224"/>
      <c r="D106" s="224"/>
      <c r="E106" s="225"/>
      <c r="F106" s="92"/>
      <c r="G106" s="93"/>
    </row>
    <row r="107" spans="1:8" ht="25.5" x14ac:dyDescent="0.2">
      <c r="A107" s="94"/>
      <c r="B107" s="223" t="s">
        <v>238</v>
      </c>
      <c r="C107" s="224"/>
      <c r="D107" s="224"/>
      <c r="E107" s="225"/>
      <c r="F107" s="92"/>
      <c r="G107" s="93"/>
    </row>
    <row r="108" spans="1:8" ht="25.5" x14ac:dyDescent="0.2">
      <c r="A108" s="94"/>
      <c r="B108" s="223" t="s">
        <v>239</v>
      </c>
      <c r="C108" s="224"/>
      <c r="D108" s="224"/>
      <c r="E108" s="225"/>
      <c r="F108" s="92"/>
      <c r="G108" s="93"/>
    </row>
    <row r="109" spans="1:8" ht="51" x14ac:dyDescent="0.2">
      <c r="A109" s="94"/>
      <c r="B109" s="223" t="s">
        <v>240</v>
      </c>
      <c r="C109" s="224"/>
      <c r="D109" s="224"/>
      <c r="E109" s="225"/>
      <c r="F109" s="92"/>
      <c r="G109" s="93"/>
    </row>
    <row r="110" spans="1:8" x14ac:dyDescent="0.2">
      <c r="A110" s="94"/>
      <c r="B110" s="223"/>
      <c r="C110" s="224"/>
      <c r="D110" s="224"/>
      <c r="E110" s="225"/>
      <c r="F110" s="92"/>
      <c r="G110" s="93"/>
    </row>
    <row r="111" spans="1:8" x14ac:dyDescent="0.2">
      <c r="A111" s="94"/>
      <c r="B111" s="265"/>
      <c r="C111" s="266"/>
      <c r="D111" s="266"/>
      <c r="E111" s="267"/>
      <c r="F111" s="92"/>
      <c r="G111" s="93"/>
    </row>
    <row r="112" spans="1:8" ht="13.5" thickBot="1" x14ac:dyDescent="0.25">
      <c r="A112" s="107"/>
      <c r="B112" s="108"/>
      <c r="C112" s="109"/>
      <c r="D112" s="109"/>
      <c r="E112" s="131" t="s">
        <v>120</v>
      </c>
      <c r="F112" s="111"/>
      <c r="G112" s="112">
        <f>SUM(F68:F102)</f>
        <v>1941624.1199999999</v>
      </c>
      <c r="H112" s="74"/>
    </row>
    <row r="113" spans="1:9" x14ac:dyDescent="0.2">
      <c r="A113" s="113">
        <v>400</v>
      </c>
      <c r="B113" s="140" t="s">
        <v>121</v>
      </c>
      <c r="C113" s="141"/>
      <c r="D113" s="114"/>
      <c r="E113" s="142"/>
      <c r="F113" s="116"/>
      <c r="G113" s="93"/>
    </row>
    <row r="114" spans="1:9" x14ac:dyDescent="0.2">
      <c r="A114" s="94"/>
      <c r="C114" s="143"/>
      <c r="D114" s="90"/>
      <c r="E114" s="133"/>
      <c r="F114" s="92"/>
      <c r="G114" s="93"/>
    </row>
    <row r="115" spans="1:9" x14ac:dyDescent="0.2">
      <c r="A115" s="94">
        <v>432</v>
      </c>
      <c r="B115" s="95" t="s">
        <v>241</v>
      </c>
      <c r="C115" s="143"/>
      <c r="D115" s="134">
        <v>1</v>
      </c>
      <c r="E115" s="135">
        <v>500</v>
      </c>
      <c r="F115" s="99">
        <f>ROUNDUP((E115*D115),2)</f>
        <v>500</v>
      </c>
      <c r="G115" s="93"/>
    </row>
    <row r="116" spans="1:9" x14ac:dyDescent="0.2">
      <c r="A116" s="94"/>
      <c r="C116" s="143"/>
      <c r="D116" s="134"/>
      <c r="E116" s="135"/>
      <c r="F116" s="99">
        <f t="shared" ref="F116:F118" si="5">ROUNDUP((E116*D116),2)</f>
        <v>0</v>
      </c>
      <c r="G116" s="93"/>
    </row>
    <row r="117" spans="1:9" x14ac:dyDescent="0.2">
      <c r="A117" s="94"/>
      <c r="C117" s="143"/>
      <c r="D117" s="134"/>
      <c r="E117" s="135"/>
      <c r="F117" s="99">
        <f t="shared" si="5"/>
        <v>0</v>
      </c>
      <c r="G117" s="93"/>
    </row>
    <row r="118" spans="1:9" x14ac:dyDescent="0.2">
      <c r="A118" s="94"/>
      <c r="C118" s="143"/>
      <c r="D118" s="134"/>
      <c r="E118" s="135"/>
      <c r="F118" s="99">
        <f t="shared" si="5"/>
        <v>0</v>
      </c>
      <c r="G118" s="93"/>
    </row>
    <row r="119" spans="1:9" ht="13.5" thickBot="1" x14ac:dyDescent="0.25">
      <c r="A119" s="94"/>
      <c r="B119" s="123"/>
      <c r="C119" s="108"/>
      <c r="D119" s="124"/>
      <c r="E119" s="133"/>
      <c r="F119" s="126"/>
      <c r="G119" s="127"/>
    </row>
    <row r="120" spans="1:9" x14ac:dyDescent="0.2">
      <c r="A120" s="94"/>
      <c r="B120" s="128" t="s">
        <v>101</v>
      </c>
      <c r="C120" s="129"/>
      <c r="D120" s="129"/>
      <c r="E120" s="130"/>
      <c r="F120" s="92"/>
      <c r="G120" s="93"/>
    </row>
    <row r="121" spans="1:9" x14ac:dyDescent="0.2">
      <c r="A121" s="94"/>
      <c r="B121" s="223" t="s">
        <v>242</v>
      </c>
      <c r="C121" s="239"/>
      <c r="D121" s="239"/>
      <c r="E121" s="240"/>
      <c r="F121" s="92"/>
      <c r="G121" s="93"/>
      <c r="I121" s="76"/>
    </row>
    <row r="122" spans="1:9" x14ac:dyDescent="0.2">
      <c r="A122" s="94"/>
      <c r="B122" s="231"/>
      <c r="C122" s="229"/>
      <c r="D122" s="229"/>
      <c r="E122" s="230"/>
      <c r="F122" s="92"/>
      <c r="G122" s="93"/>
    </row>
    <row r="123" spans="1:9" ht="13.5" thickBot="1" x14ac:dyDescent="0.25">
      <c r="A123" s="94"/>
      <c r="B123" s="215"/>
      <c r="C123" s="216"/>
      <c r="D123" s="216"/>
      <c r="E123" s="217"/>
      <c r="F123" s="92"/>
      <c r="G123" s="93"/>
    </row>
    <row r="124" spans="1:9" x14ac:dyDescent="0.2">
      <c r="A124" s="144"/>
      <c r="B124" s="145"/>
      <c r="C124" s="146"/>
      <c r="D124" s="146"/>
      <c r="E124" s="131" t="s">
        <v>126</v>
      </c>
      <c r="F124" s="111"/>
      <c r="G124" s="112">
        <f>SUM(F115:F118)</f>
        <v>500</v>
      </c>
      <c r="H124" s="74"/>
    </row>
    <row r="125" spans="1:9" x14ac:dyDescent="0.2">
      <c r="A125" s="83">
        <v>500</v>
      </c>
      <c r="B125" s="150" t="s">
        <v>127</v>
      </c>
      <c r="C125" s="90"/>
      <c r="D125" s="86"/>
      <c r="E125" s="91"/>
      <c r="F125" s="92"/>
      <c r="G125" s="93"/>
    </row>
    <row r="126" spans="1:9" x14ac:dyDescent="0.2">
      <c r="A126" s="94"/>
      <c r="B126" s="100"/>
      <c r="C126" s="90"/>
      <c r="D126" s="86"/>
      <c r="E126" s="102"/>
      <c r="F126" s="92"/>
      <c r="G126" s="93"/>
    </row>
    <row r="127" spans="1:9" x14ac:dyDescent="0.2">
      <c r="A127" s="94">
        <v>510</v>
      </c>
      <c r="B127" s="95" t="s">
        <v>128</v>
      </c>
      <c r="C127" s="90"/>
      <c r="D127" s="97"/>
      <c r="E127" s="98"/>
      <c r="F127" s="99">
        <f>(E127*D127)</f>
        <v>0</v>
      </c>
      <c r="G127" s="93"/>
    </row>
    <row r="128" spans="1:9" ht="13.5" thickBot="1" x14ac:dyDescent="0.25">
      <c r="A128" s="94"/>
      <c r="B128" s="100"/>
      <c r="C128" s="90"/>
      <c r="D128" s="97"/>
      <c r="E128" s="98"/>
      <c r="F128" s="99">
        <f>(E128*D128)</f>
        <v>0</v>
      </c>
      <c r="G128" s="151">
        <f>SUM(F127:F128)</f>
        <v>0</v>
      </c>
    </row>
    <row r="129" spans="1:7" x14ac:dyDescent="0.2">
      <c r="A129" s="94"/>
      <c r="B129" s="100"/>
      <c r="C129" s="90"/>
      <c r="D129" s="86"/>
      <c r="E129" s="102"/>
      <c r="F129" s="92"/>
      <c r="G129" s="93"/>
    </row>
    <row r="130" spans="1:7" x14ac:dyDescent="0.2">
      <c r="A130" s="94">
        <v>530</v>
      </c>
      <c r="B130" s="95" t="s">
        <v>243</v>
      </c>
      <c r="C130" s="90"/>
      <c r="D130" s="97">
        <v>4</v>
      </c>
      <c r="E130" s="98">
        <v>512</v>
      </c>
      <c r="F130" s="99">
        <f>ROUNDUP((E130*D130),2)</f>
        <v>2048</v>
      </c>
      <c r="G130" s="93"/>
    </row>
    <row r="131" spans="1:7" x14ac:dyDescent="0.2">
      <c r="A131" s="94"/>
      <c r="B131" s="95" t="s">
        <v>244</v>
      </c>
      <c r="C131" s="90"/>
      <c r="D131" s="97">
        <v>4</v>
      </c>
      <c r="E131" s="98">
        <v>485</v>
      </c>
      <c r="F131" s="99">
        <f t="shared" ref="F131:F134" si="6">ROUNDUP((E131*D131),2)</f>
        <v>1940</v>
      </c>
      <c r="G131" s="93"/>
    </row>
    <row r="132" spans="1:7" x14ac:dyDescent="0.2">
      <c r="A132" s="94"/>
      <c r="B132" s="100" t="s">
        <v>245</v>
      </c>
      <c r="C132" s="90"/>
      <c r="D132" s="97">
        <v>1</v>
      </c>
      <c r="E132" s="98">
        <v>219.9</v>
      </c>
      <c r="F132" s="99">
        <f t="shared" si="6"/>
        <v>219.9</v>
      </c>
      <c r="G132" s="93"/>
    </row>
    <row r="133" spans="1:7" x14ac:dyDescent="0.2">
      <c r="A133" s="94"/>
      <c r="B133" s="100" t="s">
        <v>246</v>
      </c>
      <c r="C133" s="90"/>
      <c r="D133" s="97">
        <v>1</v>
      </c>
      <c r="E133" s="98">
        <v>220</v>
      </c>
      <c r="F133" s="99">
        <f t="shared" si="6"/>
        <v>220</v>
      </c>
      <c r="G133" s="93"/>
    </row>
    <row r="134" spans="1:7" x14ac:dyDescent="0.2">
      <c r="A134" s="94"/>
      <c r="B134" s="100" t="s">
        <v>247</v>
      </c>
      <c r="C134" s="90"/>
      <c r="D134" s="97">
        <v>1</v>
      </c>
      <c r="E134" s="98">
        <v>200</v>
      </c>
      <c r="F134" s="99">
        <f t="shared" si="6"/>
        <v>200</v>
      </c>
      <c r="G134" s="151">
        <f>SUM(F130:F134)</f>
        <v>4627.8999999999996</v>
      </c>
    </row>
    <row r="135" spans="1:7" x14ac:dyDescent="0.2">
      <c r="A135" s="94"/>
      <c r="B135" s="100"/>
      <c r="C135" s="90"/>
      <c r="D135" s="86"/>
      <c r="E135" s="102"/>
      <c r="F135" s="92"/>
      <c r="G135" s="93"/>
    </row>
    <row r="136" spans="1:7" x14ac:dyDescent="0.2">
      <c r="A136" s="94">
        <v>531</v>
      </c>
      <c r="B136" s="95" t="s">
        <v>130</v>
      </c>
      <c r="C136" s="90"/>
      <c r="D136" s="97">
        <v>1</v>
      </c>
      <c r="E136" s="98">
        <v>2300</v>
      </c>
      <c r="F136" s="99">
        <f>ROUNDUP((E136*D136),2)</f>
        <v>2300</v>
      </c>
      <c r="G136" s="93"/>
    </row>
    <row r="137" spans="1:7" x14ac:dyDescent="0.2">
      <c r="A137" s="94"/>
      <c r="B137" s="95"/>
      <c r="C137" s="90"/>
      <c r="D137" s="97"/>
      <c r="E137" s="98"/>
      <c r="F137" s="99">
        <f>(E137*D137)</f>
        <v>0</v>
      </c>
      <c r="G137" s="93"/>
    </row>
    <row r="138" spans="1:7" ht="13.5" thickBot="1" x14ac:dyDescent="0.25">
      <c r="A138" s="94"/>
      <c r="B138" s="100"/>
      <c r="C138" s="90"/>
      <c r="D138" s="97"/>
      <c r="E138" s="98"/>
      <c r="F138" s="99">
        <f>(E138*D138)</f>
        <v>0</v>
      </c>
      <c r="G138" s="151">
        <f>SUM(F136:F138)</f>
        <v>2300</v>
      </c>
    </row>
    <row r="139" spans="1:7" x14ac:dyDescent="0.2">
      <c r="A139" s="94"/>
      <c r="B139" s="100"/>
      <c r="C139" s="90"/>
      <c r="D139" s="86"/>
      <c r="E139" s="102"/>
      <c r="F139" s="92"/>
      <c r="G139" s="93"/>
    </row>
    <row r="140" spans="1:7" x14ac:dyDescent="0.2">
      <c r="A140" s="94">
        <v>534</v>
      </c>
      <c r="B140" s="95" t="s">
        <v>131</v>
      </c>
      <c r="C140" s="90"/>
      <c r="D140" s="97"/>
      <c r="E140" s="98"/>
      <c r="F140" s="99">
        <f>(E140*D140)</f>
        <v>0</v>
      </c>
      <c r="G140" s="93"/>
    </row>
    <row r="141" spans="1:7" ht="13.5" thickBot="1" x14ac:dyDescent="0.25">
      <c r="A141" s="94"/>
      <c r="B141" s="100"/>
      <c r="C141" s="90"/>
      <c r="D141" s="97"/>
      <c r="E141" s="98"/>
      <c r="F141" s="99">
        <f t="shared" ref="F141" si="7">(E141*D141)</f>
        <v>0</v>
      </c>
      <c r="G141" s="151">
        <f>SUM(F140:F141)</f>
        <v>0</v>
      </c>
    </row>
    <row r="142" spans="1:7" x14ac:dyDescent="0.2">
      <c r="A142" s="94"/>
      <c r="B142" s="100"/>
      <c r="C142" s="90"/>
      <c r="D142" s="86"/>
      <c r="E142" s="102"/>
      <c r="F142" s="92"/>
      <c r="G142" s="93"/>
    </row>
    <row r="143" spans="1:7" x14ac:dyDescent="0.2">
      <c r="A143" s="94">
        <v>550</v>
      </c>
      <c r="B143" s="95" t="s">
        <v>132</v>
      </c>
      <c r="C143" s="90"/>
      <c r="D143" s="97">
        <v>1</v>
      </c>
      <c r="E143" s="98">
        <v>10000</v>
      </c>
      <c r="F143" s="99">
        <f>ROUNDUP((E143*D143),2)</f>
        <v>10000</v>
      </c>
      <c r="G143" s="93"/>
    </row>
    <row r="144" spans="1:7" x14ac:dyDescent="0.2">
      <c r="A144" s="94"/>
      <c r="B144" s="100"/>
      <c r="C144" s="90"/>
      <c r="D144" s="97"/>
      <c r="E144" s="98"/>
      <c r="F144" s="99">
        <f>(E144*D144)</f>
        <v>0</v>
      </c>
      <c r="G144" s="93"/>
    </row>
    <row r="145" spans="1:7" ht="13.5" thickBot="1" x14ac:dyDescent="0.25">
      <c r="A145" s="94"/>
      <c r="B145" s="100"/>
      <c r="C145" s="90"/>
      <c r="D145" s="97"/>
      <c r="E145" s="98"/>
      <c r="F145" s="99">
        <f>(E145*D145)</f>
        <v>0</v>
      </c>
      <c r="G145" s="151">
        <f>SUM(F143:F145)</f>
        <v>10000</v>
      </c>
    </row>
    <row r="146" spans="1:7" x14ac:dyDescent="0.2">
      <c r="A146" s="94"/>
      <c r="B146" s="100"/>
      <c r="C146" s="90"/>
      <c r="D146" s="86"/>
      <c r="E146" s="102"/>
      <c r="F146" s="92"/>
      <c r="G146" s="93"/>
    </row>
    <row r="147" spans="1:7" x14ac:dyDescent="0.2">
      <c r="A147" s="94">
        <v>560</v>
      </c>
      <c r="B147" s="95" t="s">
        <v>133</v>
      </c>
      <c r="C147" s="90"/>
      <c r="D147" s="97"/>
      <c r="E147" s="98"/>
      <c r="F147" s="99">
        <f>(E147*D147)</f>
        <v>0</v>
      </c>
      <c r="G147" s="93"/>
    </row>
    <row r="148" spans="1:7" ht="13.5" thickBot="1" x14ac:dyDescent="0.25">
      <c r="A148" s="94"/>
      <c r="B148" s="100"/>
      <c r="C148" s="90"/>
      <c r="D148" s="97"/>
      <c r="E148" s="98"/>
      <c r="F148" s="99">
        <f t="shared" ref="F148" si="8">(E148*D148)</f>
        <v>0</v>
      </c>
      <c r="G148" s="151">
        <f>SUM(F147:F148)</f>
        <v>0</v>
      </c>
    </row>
    <row r="149" spans="1:7" x14ac:dyDescent="0.2">
      <c r="A149" s="94"/>
      <c r="B149" s="100"/>
      <c r="C149" s="90"/>
      <c r="D149" s="86"/>
      <c r="E149" s="102"/>
      <c r="F149" s="92"/>
      <c r="G149" s="93"/>
    </row>
    <row r="150" spans="1:7" x14ac:dyDescent="0.2">
      <c r="A150" s="94">
        <v>580</v>
      </c>
      <c r="B150" s="95" t="s">
        <v>134</v>
      </c>
      <c r="C150" s="90"/>
      <c r="D150" s="97">
        <v>1</v>
      </c>
      <c r="E150" s="98">
        <v>128000</v>
      </c>
      <c r="F150" s="99">
        <f t="shared" ref="F150:F152" si="9">ROUNDUP((E150*D150),2)</f>
        <v>128000</v>
      </c>
      <c r="G150" s="93"/>
    </row>
    <row r="151" spans="1:7" x14ac:dyDescent="0.2">
      <c r="A151" s="94"/>
      <c r="B151" s="100" t="s">
        <v>248</v>
      </c>
      <c r="C151" s="90"/>
      <c r="D151" s="97">
        <v>16</v>
      </c>
      <c r="E151" s="98">
        <v>1225</v>
      </c>
      <c r="F151" s="99">
        <f t="shared" si="9"/>
        <v>19600</v>
      </c>
      <c r="G151" s="93"/>
    </row>
    <row r="152" spans="1:7" x14ac:dyDescent="0.2">
      <c r="A152" s="94"/>
      <c r="B152" s="100"/>
      <c r="C152" s="90"/>
      <c r="D152" s="97"/>
      <c r="E152" s="98"/>
      <c r="F152" s="99">
        <f t="shared" si="9"/>
        <v>0</v>
      </c>
      <c r="G152" s="151">
        <f>SUM(F150:F152)</f>
        <v>147600</v>
      </c>
    </row>
    <row r="153" spans="1:7" x14ac:dyDescent="0.2">
      <c r="A153" s="94"/>
      <c r="B153" s="100"/>
      <c r="C153" s="90"/>
      <c r="D153" s="86"/>
      <c r="E153" s="102"/>
      <c r="F153" s="92"/>
      <c r="G153" s="93"/>
    </row>
    <row r="154" spans="1:7" x14ac:dyDescent="0.2">
      <c r="A154" s="94">
        <v>589</v>
      </c>
      <c r="B154" s="95" t="s">
        <v>249</v>
      </c>
      <c r="C154" s="90"/>
      <c r="D154" s="97"/>
      <c r="E154" s="98"/>
      <c r="F154" s="99">
        <f>(E154*D154)</f>
        <v>0</v>
      </c>
      <c r="G154" s="93"/>
    </row>
    <row r="155" spans="1:7" ht="13.5" thickBot="1" x14ac:dyDescent="0.25">
      <c r="A155" s="94"/>
      <c r="B155" s="100"/>
      <c r="C155" s="90"/>
      <c r="D155" s="97"/>
      <c r="E155" s="98"/>
      <c r="F155" s="99">
        <f t="shared" ref="F155" si="10">(E155*D155)</f>
        <v>0</v>
      </c>
      <c r="G155" s="151">
        <f>SUM(F154:F155)</f>
        <v>0</v>
      </c>
    </row>
    <row r="156" spans="1:7" x14ac:dyDescent="0.2">
      <c r="A156" s="94"/>
      <c r="B156" s="100"/>
      <c r="C156" s="90"/>
      <c r="D156" s="86"/>
      <c r="E156" s="102"/>
      <c r="F156" s="92"/>
      <c r="G156" s="93"/>
    </row>
    <row r="157" spans="1:7" x14ac:dyDescent="0.2">
      <c r="A157" s="94" t="s">
        <v>33</v>
      </c>
      <c r="B157" s="95" t="s">
        <v>136</v>
      </c>
      <c r="C157" s="90"/>
      <c r="D157" s="97"/>
      <c r="E157" s="98"/>
      <c r="F157" s="99">
        <f>(E157*D157)</f>
        <v>0</v>
      </c>
      <c r="G157" s="93"/>
    </row>
    <row r="158" spans="1:7" x14ac:dyDescent="0.2">
      <c r="A158" s="94"/>
      <c r="B158" s="100"/>
      <c r="C158" s="90"/>
      <c r="D158" s="97"/>
      <c r="E158" s="98"/>
      <c r="F158" s="99">
        <f t="shared" ref="F158:F159" si="11">(E158*D158)</f>
        <v>0</v>
      </c>
      <c r="G158" s="93"/>
    </row>
    <row r="159" spans="1:7" x14ac:dyDescent="0.2">
      <c r="A159" s="94"/>
      <c r="B159" s="100"/>
      <c r="C159" s="90"/>
      <c r="D159" s="97"/>
      <c r="E159" s="98"/>
      <c r="F159" s="99">
        <f t="shared" si="11"/>
        <v>0</v>
      </c>
      <c r="G159" s="151">
        <f>SUM(F157:F159)</f>
        <v>0</v>
      </c>
    </row>
    <row r="160" spans="1:7" x14ac:dyDescent="0.2">
      <c r="A160" s="94"/>
      <c r="B160" s="123"/>
      <c r="C160" s="108"/>
      <c r="D160" s="124"/>
      <c r="E160" s="133"/>
      <c r="F160" s="126"/>
      <c r="G160" s="127"/>
    </row>
    <row r="161" spans="1:9" x14ac:dyDescent="0.2">
      <c r="A161" s="94"/>
      <c r="B161" s="104" t="s">
        <v>101</v>
      </c>
      <c r="C161" s="105"/>
      <c r="D161" s="105"/>
      <c r="E161" s="106"/>
      <c r="F161" s="92"/>
      <c r="G161" s="93"/>
    </row>
    <row r="162" spans="1:9" ht="51" x14ac:dyDescent="0.2">
      <c r="A162" s="94"/>
      <c r="B162" s="223" t="s">
        <v>250</v>
      </c>
      <c r="C162" s="224"/>
      <c r="D162" s="224"/>
      <c r="E162" s="225"/>
      <c r="F162" s="92"/>
      <c r="G162" s="93"/>
    </row>
    <row r="163" spans="1:9" ht="25.5" x14ac:dyDescent="0.2">
      <c r="A163" s="94"/>
      <c r="B163" s="223" t="s">
        <v>251</v>
      </c>
      <c r="C163" s="224"/>
      <c r="D163" s="224"/>
      <c r="E163" s="225"/>
      <c r="F163" s="92"/>
      <c r="G163" s="152"/>
    </row>
    <row r="164" spans="1:9" ht="76.5" x14ac:dyDescent="0.2">
      <c r="A164" s="94"/>
      <c r="B164" s="223" t="s">
        <v>252</v>
      </c>
      <c r="C164" s="224"/>
      <c r="D164" s="224"/>
      <c r="E164" s="225"/>
      <c r="F164" s="92"/>
      <c r="G164" s="152"/>
    </row>
    <row r="165" spans="1:9" ht="63.75" x14ac:dyDescent="0.2">
      <c r="A165" s="94"/>
      <c r="B165" s="223" t="s">
        <v>253</v>
      </c>
      <c r="C165" s="224"/>
      <c r="D165" s="224"/>
      <c r="E165" s="225"/>
      <c r="F165" s="92"/>
      <c r="G165" s="152"/>
    </row>
    <row r="166" spans="1:9" ht="25.5" x14ac:dyDescent="0.2">
      <c r="A166" s="94"/>
      <c r="B166" s="223" t="s">
        <v>254</v>
      </c>
      <c r="C166" s="224"/>
      <c r="D166" s="224"/>
      <c r="E166" s="225"/>
      <c r="F166" s="92"/>
      <c r="G166" s="93"/>
    </row>
    <row r="167" spans="1:9" ht="13.5" thickBot="1" x14ac:dyDescent="0.25">
      <c r="A167" s="94"/>
      <c r="B167" s="215"/>
      <c r="C167" s="216"/>
      <c r="D167" s="216"/>
      <c r="E167" s="217"/>
      <c r="F167" s="92"/>
      <c r="G167" s="93"/>
    </row>
    <row r="168" spans="1:9" x14ac:dyDescent="0.2">
      <c r="A168" s="107"/>
      <c r="B168" s="108"/>
      <c r="C168" s="109"/>
      <c r="D168" s="109"/>
      <c r="E168" s="131" t="s">
        <v>137</v>
      </c>
      <c r="F168" s="111"/>
      <c r="G168" s="112">
        <f>SUM(G125:G160)</f>
        <v>164527.9</v>
      </c>
      <c r="H168" s="74"/>
    </row>
    <row r="169" spans="1:9" x14ac:dyDescent="0.2">
      <c r="A169" s="113">
        <v>600</v>
      </c>
      <c r="B169" s="7" t="s">
        <v>138</v>
      </c>
      <c r="C169" s="114"/>
      <c r="D169" s="86"/>
      <c r="E169" s="102"/>
      <c r="F169" s="92"/>
      <c r="G169" s="93"/>
    </row>
    <row r="170" spans="1:9" x14ac:dyDescent="0.2">
      <c r="A170" s="83"/>
      <c r="B170" s="7"/>
      <c r="C170" s="90"/>
      <c r="D170" s="86"/>
      <c r="E170" s="102"/>
      <c r="F170" s="92"/>
      <c r="G170" s="93"/>
    </row>
    <row r="171" spans="1:9" x14ac:dyDescent="0.2">
      <c r="A171" s="94">
        <v>610</v>
      </c>
      <c r="B171" s="119" t="s">
        <v>255</v>
      </c>
      <c r="C171" s="90"/>
      <c r="D171" s="97">
        <v>1</v>
      </c>
      <c r="E171" s="98">
        <v>15585.4</v>
      </c>
      <c r="F171" s="99">
        <f>ROUNDUP((E171*D171),2)</f>
        <v>15585.4</v>
      </c>
      <c r="G171" s="93"/>
    </row>
    <row r="172" spans="1:9" x14ac:dyDescent="0.2">
      <c r="A172" s="94"/>
      <c r="C172" s="90"/>
      <c r="D172" s="97"/>
      <c r="E172" s="98"/>
      <c r="F172" s="99">
        <f t="shared" ref="F172:F173" si="12">ROUNDUP((E172*D172),2)</f>
        <v>0</v>
      </c>
      <c r="G172" s="93"/>
    </row>
    <row r="173" spans="1:9" x14ac:dyDescent="0.2">
      <c r="A173" s="94"/>
      <c r="C173" s="90"/>
      <c r="D173" s="97"/>
      <c r="E173" s="98"/>
      <c r="F173" s="99">
        <f t="shared" si="12"/>
        <v>0</v>
      </c>
      <c r="G173" s="151">
        <f>SUM(F171:F173)</f>
        <v>15585.4</v>
      </c>
    </row>
    <row r="174" spans="1:9" x14ac:dyDescent="0.2">
      <c r="A174" s="94"/>
      <c r="C174" s="90"/>
      <c r="D174" s="86"/>
      <c r="E174" s="102"/>
      <c r="F174" s="92"/>
      <c r="G174" s="93"/>
      <c r="I174" s="74"/>
    </row>
    <row r="175" spans="1:9" x14ac:dyDescent="0.2">
      <c r="A175" s="94">
        <v>612</v>
      </c>
      <c r="B175" s="119" t="s">
        <v>256</v>
      </c>
      <c r="C175" s="90"/>
      <c r="D175" s="97"/>
      <c r="E175" s="98"/>
      <c r="F175" s="99">
        <f>(E175*D175)</f>
        <v>0</v>
      </c>
      <c r="G175" s="93"/>
    </row>
    <row r="176" spans="1:9" x14ac:dyDescent="0.2">
      <c r="A176" s="94"/>
      <c r="C176" s="90"/>
      <c r="D176" s="97"/>
      <c r="E176" s="98"/>
      <c r="F176" s="99">
        <f>(E176*D176)</f>
        <v>0</v>
      </c>
      <c r="G176" s="93"/>
    </row>
    <row r="177" spans="1:9" ht="13.5" thickBot="1" x14ac:dyDescent="0.25">
      <c r="A177" s="94"/>
      <c r="C177" s="90"/>
      <c r="D177" s="97"/>
      <c r="E177" s="98"/>
      <c r="F177" s="99">
        <f>(E177*D177)</f>
        <v>0</v>
      </c>
      <c r="G177" s="151">
        <f>SUM(F175:F177)</f>
        <v>0</v>
      </c>
    </row>
    <row r="178" spans="1:9" x14ac:dyDescent="0.2">
      <c r="A178" s="94"/>
      <c r="C178" s="90"/>
      <c r="D178" s="86"/>
      <c r="E178" s="102"/>
      <c r="F178" s="92"/>
      <c r="G178" s="93"/>
    </row>
    <row r="179" spans="1:9" x14ac:dyDescent="0.2">
      <c r="A179" s="94">
        <v>640</v>
      </c>
      <c r="B179" s="119" t="s">
        <v>141</v>
      </c>
      <c r="C179" s="90"/>
      <c r="D179" s="97">
        <v>1</v>
      </c>
      <c r="E179" s="98">
        <v>30000</v>
      </c>
      <c r="F179" s="99">
        <f>ROUNDUP((E179*D179),2)</f>
        <v>30000</v>
      </c>
      <c r="G179" s="93"/>
    </row>
    <row r="180" spans="1:9" x14ac:dyDescent="0.2">
      <c r="A180" s="94"/>
      <c r="B180" s="119"/>
      <c r="C180" s="90"/>
      <c r="D180" s="97"/>
      <c r="E180" s="98"/>
      <c r="F180" s="99">
        <f t="shared" ref="F180:F182" si="13">ROUNDUP((E180*D180),2)</f>
        <v>0</v>
      </c>
      <c r="G180" s="93"/>
      <c r="I180" s="74"/>
    </row>
    <row r="181" spans="1:9" x14ac:dyDescent="0.2">
      <c r="A181" s="94"/>
      <c r="C181" s="90"/>
      <c r="D181" s="97"/>
      <c r="E181" s="98"/>
      <c r="F181" s="99">
        <f t="shared" si="13"/>
        <v>0</v>
      </c>
      <c r="G181" s="93"/>
    </row>
    <row r="182" spans="1:9" ht="13.5" thickBot="1" x14ac:dyDescent="0.25">
      <c r="A182" s="94"/>
      <c r="C182" s="90"/>
      <c r="D182" s="97"/>
      <c r="E182" s="98"/>
      <c r="F182" s="99">
        <f t="shared" si="13"/>
        <v>0</v>
      </c>
      <c r="G182" s="151">
        <f>SUM(F179:F182)</f>
        <v>30000</v>
      </c>
    </row>
    <row r="183" spans="1:9" x14ac:dyDescent="0.2">
      <c r="A183" s="94"/>
      <c r="C183" s="90"/>
      <c r="D183" s="86"/>
      <c r="E183" s="102"/>
      <c r="F183" s="92"/>
      <c r="G183" s="93"/>
    </row>
    <row r="184" spans="1:9" x14ac:dyDescent="0.2">
      <c r="A184" s="94">
        <v>641</v>
      </c>
      <c r="B184" s="119" t="s">
        <v>142</v>
      </c>
      <c r="C184" s="90"/>
      <c r="D184" s="97"/>
      <c r="E184" s="98"/>
      <c r="F184" s="99">
        <f>ROUNDUP((E184*D184),2)</f>
        <v>0</v>
      </c>
      <c r="G184" s="93"/>
    </row>
    <row r="185" spans="1:9" x14ac:dyDescent="0.2">
      <c r="A185" s="94"/>
      <c r="C185" s="90"/>
      <c r="D185" s="97"/>
      <c r="E185" s="98"/>
      <c r="F185" s="99">
        <f t="shared" ref="F185:F187" si="14">ROUNDUP((E185*D185),2)</f>
        <v>0</v>
      </c>
      <c r="G185" s="93"/>
    </row>
    <row r="186" spans="1:9" x14ac:dyDescent="0.2">
      <c r="A186" s="94"/>
      <c r="C186" s="90"/>
      <c r="D186" s="97"/>
      <c r="E186" s="98"/>
      <c r="F186" s="99">
        <f t="shared" si="14"/>
        <v>0</v>
      </c>
      <c r="G186" s="93"/>
    </row>
    <row r="187" spans="1:9" ht="13.5" thickBot="1" x14ac:dyDescent="0.25">
      <c r="A187" s="94"/>
      <c r="C187" s="90"/>
      <c r="D187" s="97"/>
      <c r="E187" s="98"/>
      <c r="F187" s="99">
        <f t="shared" si="14"/>
        <v>0</v>
      </c>
      <c r="G187" s="151">
        <f>SUM(F184:F187)</f>
        <v>0</v>
      </c>
    </row>
    <row r="188" spans="1:9" x14ac:dyDescent="0.2">
      <c r="A188" s="94"/>
      <c r="C188" s="90"/>
      <c r="D188" s="86"/>
      <c r="E188" s="102"/>
      <c r="F188" s="92"/>
      <c r="G188" s="93"/>
    </row>
    <row r="189" spans="1:9" x14ac:dyDescent="0.2">
      <c r="A189" s="94">
        <v>650</v>
      </c>
      <c r="B189" s="119" t="s">
        <v>257</v>
      </c>
      <c r="C189" s="90"/>
      <c r="D189" s="97">
        <v>1</v>
      </c>
      <c r="E189" s="98">
        <v>2500</v>
      </c>
      <c r="F189" s="99">
        <f>ROUNDUP((E189*D189),2)</f>
        <v>2500</v>
      </c>
      <c r="G189" s="93"/>
    </row>
    <row r="190" spans="1:9" x14ac:dyDescent="0.2">
      <c r="A190" s="94"/>
      <c r="C190" s="90"/>
      <c r="D190" s="97"/>
      <c r="E190" s="98"/>
      <c r="F190" s="99">
        <f t="shared" ref="F190:F192" si="15">ROUNDUP((E190*D190),2)</f>
        <v>0</v>
      </c>
      <c r="G190" s="93"/>
    </row>
    <row r="191" spans="1:9" x14ac:dyDescent="0.2">
      <c r="A191" s="94"/>
      <c r="C191" s="90"/>
      <c r="D191" s="97"/>
      <c r="E191" s="98"/>
      <c r="F191" s="99">
        <f t="shared" si="15"/>
        <v>0</v>
      </c>
      <c r="G191" s="93"/>
    </row>
    <row r="192" spans="1:9" ht="13.5" thickBot="1" x14ac:dyDescent="0.25">
      <c r="A192" s="94"/>
      <c r="C192" s="90"/>
      <c r="D192" s="97"/>
      <c r="E192" s="98"/>
      <c r="F192" s="99">
        <f t="shared" si="15"/>
        <v>0</v>
      </c>
      <c r="G192" s="151">
        <f>SUM(F189:F192)</f>
        <v>2500</v>
      </c>
    </row>
    <row r="193" spans="1:7" x14ac:dyDescent="0.2">
      <c r="A193" s="94"/>
      <c r="C193" s="90"/>
      <c r="D193" s="86"/>
      <c r="E193" s="102"/>
      <c r="F193" s="92"/>
      <c r="G193" s="93"/>
    </row>
    <row r="194" spans="1:7" x14ac:dyDescent="0.2">
      <c r="A194" s="94">
        <v>652</v>
      </c>
      <c r="B194" s="119" t="s">
        <v>258</v>
      </c>
      <c r="C194" s="90"/>
      <c r="D194" s="97">
        <v>1</v>
      </c>
      <c r="E194" s="98">
        <v>2700</v>
      </c>
      <c r="F194" s="99">
        <f>ROUNDUP((E194*D194),2)</f>
        <v>2700</v>
      </c>
      <c r="G194" s="93"/>
    </row>
    <row r="195" spans="1:7" x14ac:dyDescent="0.2">
      <c r="A195" s="94"/>
      <c r="B195" s="119"/>
      <c r="C195" s="90"/>
      <c r="D195" s="97"/>
      <c r="E195" s="98"/>
      <c r="F195" s="99">
        <f t="shared" ref="F195:F207" si="16">ROUNDUP((E195*D195),2)</f>
        <v>0</v>
      </c>
      <c r="G195" s="93"/>
    </row>
    <row r="196" spans="1:7" ht="13.5" thickBot="1" x14ac:dyDescent="0.25">
      <c r="A196" s="94"/>
      <c r="C196" s="90"/>
      <c r="D196" s="97"/>
      <c r="E196" s="98"/>
      <c r="F196" s="99">
        <f t="shared" si="16"/>
        <v>0</v>
      </c>
      <c r="G196" s="151">
        <f>SUM(F194:F196)</f>
        <v>2700</v>
      </c>
    </row>
    <row r="197" spans="1:7" x14ac:dyDescent="0.2">
      <c r="A197" s="94"/>
      <c r="C197" s="90"/>
      <c r="D197" s="86"/>
      <c r="E197" s="102"/>
      <c r="F197" s="92"/>
      <c r="G197" s="93"/>
    </row>
    <row r="198" spans="1:7" x14ac:dyDescent="0.2">
      <c r="A198" s="94">
        <v>653</v>
      </c>
      <c r="B198" s="119" t="s">
        <v>146</v>
      </c>
      <c r="C198" s="90"/>
      <c r="D198" s="97">
        <v>1</v>
      </c>
      <c r="E198" s="98">
        <v>14500</v>
      </c>
      <c r="F198" s="99">
        <f t="shared" si="16"/>
        <v>14500</v>
      </c>
      <c r="G198" s="93"/>
    </row>
    <row r="199" spans="1:7" x14ac:dyDescent="0.2">
      <c r="A199" s="94"/>
      <c r="B199" s="2" t="s">
        <v>259</v>
      </c>
      <c r="C199" s="90"/>
      <c r="D199" s="97">
        <v>24</v>
      </c>
      <c r="E199" s="98">
        <v>664</v>
      </c>
      <c r="F199" s="99">
        <f t="shared" si="16"/>
        <v>15936</v>
      </c>
      <c r="G199" s="93"/>
    </row>
    <row r="200" spans="1:7" x14ac:dyDescent="0.2">
      <c r="A200" s="94"/>
      <c r="B200" s="2" t="s">
        <v>260</v>
      </c>
      <c r="C200" s="90"/>
      <c r="D200" s="97">
        <v>25</v>
      </c>
      <c r="E200" s="98">
        <v>250</v>
      </c>
      <c r="F200" s="99">
        <f t="shared" si="16"/>
        <v>6250</v>
      </c>
      <c r="G200" s="93"/>
    </row>
    <row r="201" spans="1:7" x14ac:dyDescent="0.2">
      <c r="A201" s="94"/>
      <c r="C201" s="90"/>
      <c r="D201" s="97"/>
      <c r="E201" s="98"/>
      <c r="F201" s="99">
        <f t="shared" si="16"/>
        <v>0</v>
      </c>
      <c r="G201" s="151">
        <f>SUM(F198:F200)</f>
        <v>36686</v>
      </c>
    </row>
    <row r="202" spans="1:7" x14ac:dyDescent="0.2">
      <c r="A202" s="94"/>
      <c r="C202" s="90"/>
      <c r="D202" s="86"/>
      <c r="E202" s="102"/>
      <c r="F202" s="92"/>
      <c r="G202" s="93"/>
    </row>
    <row r="203" spans="1:7" x14ac:dyDescent="0.2">
      <c r="A203" s="94">
        <v>654</v>
      </c>
      <c r="B203" s="119" t="s">
        <v>261</v>
      </c>
      <c r="C203" s="90"/>
      <c r="D203" s="97"/>
      <c r="E203" s="98"/>
      <c r="F203" s="99">
        <f>D203*E203</f>
        <v>0</v>
      </c>
      <c r="G203" s="93"/>
    </row>
    <row r="204" spans="1:7" x14ac:dyDescent="0.2">
      <c r="A204" s="94"/>
      <c r="B204" s="2" t="s">
        <v>262</v>
      </c>
      <c r="C204" s="90"/>
      <c r="D204" s="97">
        <v>7</v>
      </c>
      <c r="E204" s="98">
        <v>745</v>
      </c>
      <c r="F204" s="99">
        <f>D204*E204</f>
        <v>5215</v>
      </c>
      <c r="G204" s="93"/>
    </row>
    <row r="205" spans="1:7" x14ac:dyDescent="0.2">
      <c r="A205" s="94"/>
      <c r="B205" s="2" t="s">
        <v>263</v>
      </c>
      <c r="C205" s="90"/>
      <c r="D205" s="97">
        <v>10</v>
      </c>
      <c r="E205" s="98">
        <v>450</v>
      </c>
      <c r="F205" s="99">
        <f t="shared" si="16"/>
        <v>4500</v>
      </c>
      <c r="G205" s="93"/>
    </row>
    <row r="206" spans="1:7" x14ac:dyDescent="0.2">
      <c r="A206" s="94"/>
      <c r="B206" s="2" t="s">
        <v>264</v>
      </c>
      <c r="C206" s="90"/>
      <c r="D206" s="97">
        <v>3</v>
      </c>
      <c r="E206" s="98">
        <v>316.69</v>
      </c>
      <c r="F206" s="99">
        <f t="shared" si="16"/>
        <v>950.07</v>
      </c>
      <c r="G206" s="93"/>
    </row>
    <row r="207" spans="1:7" ht="13.5" thickBot="1" x14ac:dyDescent="0.25">
      <c r="A207" s="94"/>
      <c r="C207" s="90"/>
      <c r="D207" s="97"/>
      <c r="E207" s="98"/>
      <c r="F207" s="99">
        <f t="shared" si="16"/>
        <v>0</v>
      </c>
      <c r="G207" s="151">
        <f>SUM(F203:F207)</f>
        <v>10665.07</v>
      </c>
    </row>
    <row r="208" spans="1:7" ht="13.5" thickBot="1" x14ac:dyDescent="0.25">
      <c r="A208" s="94"/>
      <c r="C208" s="90"/>
      <c r="D208" s="86"/>
      <c r="E208" s="102"/>
      <c r="F208" s="126"/>
      <c r="G208" s="127"/>
    </row>
    <row r="209" spans="1:8" x14ac:dyDescent="0.2">
      <c r="A209" s="94"/>
      <c r="B209" s="104" t="s">
        <v>101</v>
      </c>
      <c r="C209" s="105"/>
      <c r="D209" s="105"/>
      <c r="E209" s="106"/>
      <c r="F209" s="92"/>
      <c r="G209" s="93"/>
    </row>
    <row r="210" spans="1:8" ht="51" x14ac:dyDescent="0.2">
      <c r="A210" s="94"/>
      <c r="B210" s="223" t="s">
        <v>265</v>
      </c>
      <c r="C210" s="239"/>
      <c r="D210" s="239"/>
      <c r="E210" s="240"/>
      <c r="F210" s="92"/>
      <c r="G210" s="93"/>
    </row>
    <row r="211" spans="1:8" ht="89.25" x14ac:dyDescent="0.2">
      <c r="A211" s="94"/>
      <c r="B211" s="223" t="s">
        <v>266</v>
      </c>
      <c r="C211" s="239"/>
      <c r="D211" s="239"/>
      <c r="E211" s="240"/>
      <c r="F211" s="92"/>
      <c r="G211" s="93"/>
    </row>
    <row r="212" spans="1:8" ht="51" x14ac:dyDescent="0.2">
      <c r="A212" s="94"/>
      <c r="B212" s="223" t="s">
        <v>267</v>
      </c>
      <c r="C212" s="239"/>
      <c r="D212" s="239"/>
      <c r="E212" s="240"/>
      <c r="F212" s="92"/>
      <c r="G212" s="93"/>
    </row>
    <row r="213" spans="1:8" ht="51" x14ac:dyDescent="0.2">
      <c r="A213" s="94"/>
      <c r="B213" s="223" t="s">
        <v>268</v>
      </c>
      <c r="C213" s="239"/>
      <c r="D213" s="239"/>
      <c r="E213" s="240"/>
      <c r="F213" s="92"/>
      <c r="G213" s="93"/>
    </row>
    <row r="214" spans="1:8" ht="38.25" x14ac:dyDescent="0.2">
      <c r="A214" s="94"/>
      <c r="B214" s="243" t="s">
        <v>269</v>
      </c>
      <c r="C214" s="244"/>
      <c r="D214" s="244"/>
      <c r="E214" s="245"/>
      <c r="F214" s="92"/>
      <c r="G214" s="93"/>
    </row>
    <row r="215" spans="1:8" ht="25.5" x14ac:dyDescent="0.2">
      <c r="A215" s="94"/>
      <c r="B215" s="223" t="s">
        <v>270</v>
      </c>
      <c r="C215" s="239"/>
      <c r="D215" s="239"/>
      <c r="E215" s="240"/>
      <c r="F215" s="92"/>
      <c r="G215" s="93"/>
    </row>
    <row r="216" spans="1:8" ht="25.5" x14ac:dyDescent="0.2">
      <c r="A216" s="94"/>
      <c r="B216" s="223" t="s">
        <v>271</v>
      </c>
      <c r="C216" s="239"/>
      <c r="D216" s="239"/>
      <c r="E216" s="240"/>
      <c r="F216" s="92"/>
      <c r="G216" s="93"/>
    </row>
    <row r="217" spans="1:8" ht="51" x14ac:dyDescent="0.2">
      <c r="A217" s="94"/>
      <c r="B217" s="223" t="s">
        <v>272</v>
      </c>
      <c r="C217" s="241"/>
      <c r="D217" s="241"/>
      <c r="E217" s="242"/>
      <c r="F217" s="92"/>
      <c r="G217" s="93"/>
    </row>
    <row r="218" spans="1:8" ht="38.25" x14ac:dyDescent="0.2">
      <c r="A218" s="94"/>
      <c r="B218" s="223" t="s">
        <v>273</v>
      </c>
      <c r="C218" s="241"/>
      <c r="D218" s="241"/>
      <c r="E218" s="242"/>
      <c r="F218" s="92"/>
      <c r="G218" s="93"/>
    </row>
    <row r="219" spans="1:8" ht="38.25" x14ac:dyDescent="0.2">
      <c r="A219" s="94"/>
      <c r="B219" s="223" t="s">
        <v>274</v>
      </c>
      <c r="C219" s="241"/>
      <c r="D219" s="241"/>
      <c r="E219" s="242"/>
      <c r="F219" s="92"/>
      <c r="G219" s="93"/>
    </row>
    <row r="220" spans="1:8" x14ac:dyDescent="0.2">
      <c r="A220" s="94"/>
      <c r="B220" s="223"/>
      <c r="C220" s="241"/>
      <c r="D220" s="241"/>
      <c r="E220" s="242"/>
      <c r="F220" s="92"/>
      <c r="G220" s="93"/>
    </row>
    <row r="221" spans="1:8" ht="13.5" thickBot="1" x14ac:dyDescent="0.25">
      <c r="A221" s="94"/>
      <c r="B221" s="262"/>
      <c r="C221" s="263"/>
      <c r="D221" s="263"/>
      <c r="E221" s="264"/>
      <c r="F221" s="92"/>
      <c r="G221" s="93"/>
    </row>
    <row r="222" spans="1:8" x14ac:dyDescent="0.2">
      <c r="A222" s="107"/>
      <c r="B222" s="154"/>
      <c r="C222" s="155"/>
      <c r="D222" s="156"/>
      <c r="E222" s="157" t="s">
        <v>147</v>
      </c>
      <c r="F222" s="111"/>
      <c r="G222" s="111">
        <f>SUM(G169:G221)</f>
        <v>98136.47</v>
      </c>
      <c r="H222" s="74"/>
    </row>
    <row r="223" spans="1:8" x14ac:dyDescent="0.2">
      <c r="A223" s="113">
        <v>800</v>
      </c>
      <c r="B223" s="158" t="s">
        <v>148</v>
      </c>
      <c r="C223" s="114"/>
      <c r="D223" s="114"/>
      <c r="E223" s="159"/>
      <c r="F223" s="116"/>
      <c r="G223" s="93"/>
    </row>
    <row r="224" spans="1:8" x14ac:dyDescent="0.2">
      <c r="A224" s="94"/>
      <c r="C224" s="90"/>
      <c r="D224" s="90"/>
      <c r="E224" s="136"/>
      <c r="F224" s="92"/>
      <c r="G224" s="93"/>
    </row>
    <row r="225" spans="1:7" x14ac:dyDescent="0.2">
      <c r="A225" s="94">
        <v>810</v>
      </c>
      <c r="B225" s="119" t="s">
        <v>149</v>
      </c>
      <c r="C225" s="90"/>
      <c r="D225" s="134">
        <v>2</v>
      </c>
      <c r="E225" s="135">
        <v>2300</v>
      </c>
      <c r="F225" s="99">
        <f>ROUNDUP((E225*D225),2)</f>
        <v>4600</v>
      </c>
      <c r="G225" s="93"/>
    </row>
    <row r="226" spans="1:7" x14ac:dyDescent="0.2">
      <c r="A226" s="94"/>
      <c r="B226" s="2" t="s">
        <v>275</v>
      </c>
      <c r="C226" s="90"/>
      <c r="D226" s="134">
        <v>30</v>
      </c>
      <c r="E226" s="135">
        <v>130</v>
      </c>
      <c r="F226" s="99">
        <f t="shared" ref="F226:F228" si="17">ROUNDUP((E226*D226),2)</f>
        <v>3900</v>
      </c>
      <c r="G226" s="93"/>
    </row>
    <row r="227" spans="1:7" x14ac:dyDescent="0.2">
      <c r="A227" s="94"/>
      <c r="C227" s="90"/>
      <c r="D227" s="134"/>
      <c r="E227" s="135"/>
      <c r="F227" s="99">
        <f t="shared" si="17"/>
        <v>0</v>
      </c>
      <c r="G227" s="93"/>
    </row>
    <row r="228" spans="1:7" ht="13.5" thickBot="1" x14ac:dyDescent="0.25">
      <c r="A228" s="94"/>
      <c r="C228" s="90"/>
      <c r="D228" s="134"/>
      <c r="E228" s="135"/>
      <c r="F228" s="99">
        <f t="shared" si="17"/>
        <v>0</v>
      </c>
      <c r="G228" s="151">
        <f>SUM(F225:F228)</f>
        <v>8500</v>
      </c>
    </row>
    <row r="229" spans="1:7" x14ac:dyDescent="0.2">
      <c r="A229" s="94"/>
      <c r="C229" s="90"/>
      <c r="D229" s="90"/>
      <c r="E229" s="136"/>
      <c r="F229" s="92"/>
      <c r="G229" s="93"/>
    </row>
    <row r="230" spans="1:7" x14ac:dyDescent="0.2">
      <c r="A230" s="94">
        <v>890</v>
      </c>
      <c r="B230" s="119" t="s">
        <v>150</v>
      </c>
      <c r="C230" s="90"/>
      <c r="D230" s="134"/>
      <c r="E230" s="135"/>
      <c r="F230" s="99">
        <f>ROUNDUP((E230*D230),2)</f>
        <v>0</v>
      </c>
      <c r="G230" s="93"/>
    </row>
    <row r="231" spans="1:7" x14ac:dyDescent="0.2">
      <c r="A231" s="94"/>
      <c r="C231" s="90"/>
      <c r="D231" s="134"/>
      <c r="E231" s="135"/>
      <c r="F231" s="99">
        <f t="shared" ref="F231:F238" si="18">ROUNDUP((E231*D231),2)</f>
        <v>0</v>
      </c>
      <c r="G231" s="93"/>
    </row>
    <row r="232" spans="1:7" x14ac:dyDescent="0.2">
      <c r="A232" s="94"/>
      <c r="C232" s="90"/>
      <c r="D232" s="134"/>
      <c r="E232" s="135"/>
      <c r="F232" s="99">
        <f t="shared" si="18"/>
        <v>0</v>
      </c>
      <c r="G232" s="93"/>
    </row>
    <row r="233" spans="1:7" ht="13.5" thickBot="1" x14ac:dyDescent="0.25">
      <c r="A233" s="94"/>
      <c r="C233" s="90"/>
      <c r="D233" s="134"/>
      <c r="E233" s="135"/>
      <c r="F233" s="99">
        <f t="shared" si="18"/>
        <v>0</v>
      </c>
      <c r="G233" s="151">
        <f>SUM(F230:F233)</f>
        <v>0</v>
      </c>
    </row>
    <row r="234" spans="1:7" x14ac:dyDescent="0.2">
      <c r="A234" s="94"/>
      <c r="C234" s="90"/>
      <c r="D234" s="90"/>
      <c r="E234" s="136"/>
      <c r="F234" s="92"/>
      <c r="G234" s="93"/>
    </row>
    <row r="235" spans="1:7" x14ac:dyDescent="0.2">
      <c r="A235" s="94" t="s">
        <v>151</v>
      </c>
      <c r="B235" s="95" t="s">
        <v>136</v>
      </c>
      <c r="C235" s="90"/>
      <c r="D235" s="134"/>
      <c r="E235" s="135"/>
      <c r="F235" s="99">
        <f t="shared" si="18"/>
        <v>0</v>
      </c>
      <c r="G235" s="93"/>
    </row>
    <row r="236" spans="1:7" x14ac:dyDescent="0.2">
      <c r="A236" s="94"/>
      <c r="C236" s="90"/>
      <c r="D236" s="134"/>
      <c r="E236" s="135"/>
      <c r="F236" s="99">
        <f t="shared" si="18"/>
        <v>0</v>
      </c>
      <c r="G236" s="93"/>
    </row>
    <row r="237" spans="1:7" x14ac:dyDescent="0.2">
      <c r="A237" s="94"/>
      <c r="C237" s="90"/>
      <c r="D237" s="134"/>
      <c r="E237" s="135"/>
      <c r="F237" s="99">
        <f t="shared" si="18"/>
        <v>0</v>
      </c>
      <c r="G237" s="93"/>
    </row>
    <row r="238" spans="1:7" ht="13.5" thickBot="1" x14ac:dyDescent="0.25">
      <c r="A238" s="94"/>
      <c r="C238" s="90"/>
      <c r="D238" s="134"/>
      <c r="E238" s="135"/>
      <c r="F238" s="99">
        <f t="shared" si="18"/>
        <v>0</v>
      </c>
      <c r="G238" s="151">
        <f>SUM(F235:F238)</f>
        <v>0</v>
      </c>
    </row>
    <row r="239" spans="1:7" x14ac:dyDescent="0.2">
      <c r="A239" s="94"/>
      <c r="C239" s="90"/>
      <c r="D239" s="90"/>
      <c r="E239" s="136"/>
      <c r="F239" s="92"/>
      <c r="G239" s="93"/>
    </row>
    <row r="240" spans="1:7" ht="13.5" thickBot="1" x14ac:dyDescent="0.25">
      <c r="A240" s="94"/>
      <c r="C240" s="124"/>
      <c r="D240" s="90"/>
      <c r="E240" s="136"/>
      <c r="F240" s="126"/>
      <c r="G240" s="127"/>
    </row>
    <row r="241" spans="1:8" x14ac:dyDescent="0.2">
      <c r="A241" s="94"/>
      <c r="B241" s="160" t="s">
        <v>101</v>
      </c>
      <c r="C241" s="161"/>
      <c r="D241" s="161"/>
      <c r="E241" s="162"/>
      <c r="F241" s="92"/>
      <c r="G241" s="93"/>
    </row>
    <row r="242" spans="1:8" ht="38.25" x14ac:dyDescent="0.2">
      <c r="A242" s="94"/>
      <c r="B242" s="223" t="s">
        <v>276</v>
      </c>
      <c r="C242" s="224"/>
      <c r="D242" s="224"/>
      <c r="E242" s="225"/>
      <c r="F242" s="92"/>
      <c r="G242" s="93"/>
    </row>
    <row r="243" spans="1:8" x14ac:dyDescent="0.2">
      <c r="A243" s="94"/>
      <c r="B243" s="223"/>
      <c r="C243" s="224"/>
      <c r="D243" s="224"/>
      <c r="E243" s="225"/>
      <c r="F243" s="92"/>
      <c r="G243" s="93"/>
    </row>
    <row r="244" spans="1:8" x14ac:dyDescent="0.2">
      <c r="A244" s="94"/>
      <c r="B244" s="262"/>
      <c r="C244" s="263"/>
      <c r="D244" s="263"/>
      <c r="E244" s="264"/>
      <c r="F244" s="92"/>
      <c r="G244" s="93"/>
    </row>
    <row r="245" spans="1:8" x14ac:dyDescent="0.2">
      <c r="A245" s="94"/>
      <c r="B245" s="215"/>
      <c r="C245" s="216"/>
      <c r="D245" s="216"/>
      <c r="E245" s="217"/>
      <c r="F245" s="92"/>
      <c r="G245" s="93"/>
    </row>
    <row r="246" spans="1:8" ht="13.5" thickBot="1" x14ac:dyDescent="0.25">
      <c r="A246" s="94"/>
      <c r="B246" s="163"/>
      <c r="C246" s="123"/>
      <c r="D246" s="123"/>
      <c r="E246" s="110" t="s">
        <v>152</v>
      </c>
      <c r="F246" s="111"/>
      <c r="G246" s="111">
        <f>SUM(G223:G245)</f>
        <v>8500</v>
      </c>
      <c r="H246" s="74"/>
    </row>
    <row r="247" spans="1:8" ht="13.5" thickBot="1" x14ac:dyDescent="0.25">
      <c r="A247" s="165" t="s">
        <v>153</v>
      </c>
      <c r="B247" s="166"/>
      <c r="C247" s="166"/>
      <c r="D247" s="166"/>
      <c r="E247" s="168"/>
      <c r="F247" s="169"/>
      <c r="G247" s="169">
        <f>G29+G64+G112+G124+G168+G222+G246</f>
        <v>8060814</v>
      </c>
      <c r="H247" s="74"/>
    </row>
    <row r="248" spans="1:8" ht="13.5" thickBot="1" x14ac:dyDescent="0.25">
      <c r="A248" s="170" t="s">
        <v>277</v>
      </c>
      <c r="B248" s="171"/>
      <c r="C248" s="171"/>
      <c r="D248" s="171"/>
      <c r="E248" s="174"/>
      <c r="F248" s="175"/>
      <c r="G248" s="176">
        <f>IF(C248=0,0,(G247-(G247/(1+C248))))</f>
        <v>0</v>
      </c>
    </row>
    <row r="249" spans="1:8" ht="13.5" thickBot="1" x14ac:dyDescent="0.25">
      <c r="A249" s="113">
        <v>700</v>
      </c>
      <c r="B249" s="140" t="s">
        <v>155</v>
      </c>
      <c r="C249" s="141"/>
      <c r="D249" s="114"/>
      <c r="E249" s="177"/>
      <c r="F249" s="200"/>
      <c r="G249" s="93"/>
    </row>
    <row r="250" spans="1:8" x14ac:dyDescent="0.2">
      <c r="A250" s="94"/>
      <c r="C250" s="143"/>
      <c r="D250" s="90"/>
      <c r="E250" s="178"/>
      <c r="F250" s="92"/>
      <c r="G250" s="93"/>
    </row>
    <row r="251" spans="1:8" x14ac:dyDescent="0.2">
      <c r="A251" s="94">
        <v>700</v>
      </c>
      <c r="B251" s="119" t="s">
        <v>156</v>
      </c>
      <c r="C251" s="143"/>
      <c r="D251" s="134"/>
      <c r="E251" s="179"/>
      <c r="F251" s="99">
        <f>SUM(E251*D251)</f>
        <v>0</v>
      </c>
      <c r="G251" s="93"/>
    </row>
    <row r="252" spans="1:8" x14ac:dyDescent="0.2">
      <c r="A252" s="94"/>
      <c r="C252" s="143"/>
      <c r="D252" s="90"/>
      <c r="E252" s="178"/>
      <c r="F252" s="92"/>
      <c r="G252" s="93"/>
    </row>
    <row r="253" spans="1:8" x14ac:dyDescent="0.2">
      <c r="A253" s="94">
        <v>730</v>
      </c>
      <c r="B253" s="119" t="s">
        <v>158</v>
      </c>
      <c r="C253" s="143"/>
      <c r="D253" s="134"/>
      <c r="E253" s="179"/>
      <c r="F253" s="99">
        <f>SUM(E253*D253)</f>
        <v>0</v>
      </c>
      <c r="G253" s="93"/>
    </row>
    <row r="254" spans="1:8" ht="13.5" thickBot="1" x14ac:dyDescent="0.25">
      <c r="A254" s="94"/>
      <c r="B254" s="185"/>
      <c r="C254" s="108"/>
      <c r="D254" s="124"/>
      <c r="E254" s="201"/>
      <c r="F254" s="92"/>
      <c r="G254" s="93"/>
    </row>
    <row r="255" spans="1:8" x14ac:dyDescent="0.2">
      <c r="A255" s="94"/>
      <c r="B255" s="259" t="s">
        <v>101</v>
      </c>
      <c r="C255" s="260"/>
      <c r="D255" s="260"/>
      <c r="E255" s="261"/>
      <c r="F255" s="92"/>
      <c r="G255" s="93"/>
    </row>
    <row r="256" spans="1:8" x14ac:dyDescent="0.2">
      <c r="A256" s="94"/>
      <c r="B256" s="252"/>
      <c r="C256" s="253"/>
      <c r="D256" s="253"/>
      <c r="E256" s="254"/>
      <c r="F256" s="92"/>
      <c r="G256" s="93"/>
    </row>
    <row r="257" spans="1:7" x14ac:dyDescent="0.2">
      <c r="A257" s="94"/>
      <c r="B257" s="255"/>
      <c r="C257" s="253"/>
      <c r="D257" s="253"/>
      <c r="E257" s="254"/>
      <c r="F257" s="92"/>
      <c r="G257" s="93"/>
    </row>
    <row r="258" spans="1:7" x14ac:dyDescent="0.2">
      <c r="A258" s="94"/>
      <c r="B258" s="255"/>
      <c r="C258" s="253"/>
      <c r="D258" s="253"/>
      <c r="E258" s="254"/>
      <c r="F258" s="92"/>
      <c r="G258" s="93"/>
    </row>
    <row r="259" spans="1:7" x14ac:dyDescent="0.2">
      <c r="A259" s="94"/>
      <c r="B259" s="255"/>
      <c r="C259" s="253"/>
      <c r="D259" s="253"/>
      <c r="E259" s="254"/>
      <c r="F259" s="92"/>
      <c r="G259" s="93"/>
    </row>
    <row r="260" spans="1:7" ht="13.5" thickBot="1" x14ac:dyDescent="0.25">
      <c r="A260" s="94"/>
      <c r="B260" s="256"/>
      <c r="C260" s="257"/>
      <c r="D260" s="257"/>
      <c r="E260" s="258"/>
      <c r="F260" s="92"/>
      <c r="G260" s="151"/>
    </row>
    <row r="261" spans="1:7" ht="13.5" thickBot="1" x14ac:dyDescent="0.25">
      <c r="A261" s="107"/>
      <c r="B261" s="123"/>
      <c r="C261" s="108"/>
      <c r="D261" s="124"/>
      <c r="E261" s="202" t="s">
        <v>278</v>
      </c>
      <c r="F261" s="187"/>
      <c r="G261" s="203">
        <f>SUM(F251:F253)</f>
        <v>0</v>
      </c>
    </row>
    <row r="262" spans="1:7" x14ac:dyDescent="0.2">
      <c r="A262" s="94" t="s">
        <v>55</v>
      </c>
      <c r="B262" s="119"/>
      <c r="C262" s="143"/>
      <c r="D262" s="90"/>
      <c r="E262" s="178"/>
      <c r="F262" s="92"/>
      <c r="G262" s="93"/>
    </row>
    <row r="263" spans="1:7" x14ac:dyDescent="0.2">
      <c r="A263" s="94">
        <v>900</v>
      </c>
      <c r="B263" s="119" t="s">
        <v>279</v>
      </c>
      <c r="C263" s="143"/>
      <c r="D263" s="134"/>
      <c r="E263" s="179"/>
      <c r="F263" s="99">
        <f t="shared" ref="F263:F266" si="19">SUM(E263*D263)</f>
        <v>0</v>
      </c>
      <c r="G263" s="93"/>
    </row>
    <row r="264" spans="1:7" x14ac:dyDescent="0.2">
      <c r="A264" s="94">
        <v>971</v>
      </c>
      <c r="B264" s="2" t="s">
        <v>280</v>
      </c>
      <c r="C264" s="143"/>
      <c r="D264" s="134"/>
      <c r="E264" s="179"/>
      <c r="F264" s="99">
        <f t="shared" si="19"/>
        <v>0</v>
      </c>
      <c r="G264" s="93"/>
    </row>
    <row r="265" spans="1:7" x14ac:dyDescent="0.2">
      <c r="A265" s="94">
        <v>972</v>
      </c>
      <c r="B265" s="2" t="s">
        <v>281</v>
      </c>
      <c r="C265" s="143"/>
      <c r="D265" s="134"/>
      <c r="E265" s="179"/>
      <c r="F265" s="99">
        <f t="shared" si="19"/>
        <v>0</v>
      </c>
      <c r="G265" s="93"/>
    </row>
    <row r="266" spans="1:7" ht="13.5" thickBot="1" x14ac:dyDescent="0.25">
      <c r="A266" s="94">
        <v>973</v>
      </c>
      <c r="B266" s="123" t="s">
        <v>282</v>
      </c>
      <c r="C266" s="143"/>
      <c r="D266" s="134"/>
      <c r="E266" s="179"/>
      <c r="F266" s="99">
        <f t="shared" si="19"/>
        <v>0</v>
      </c>
      <c r="G266" s="93"/>
    </row>
    <row r="267" spans="1:7" ht="13.5" thickBot="1" x14ac:dyDescent="0.25">
      <c r="A267" s="94"/>
      <c r="B267" s="204"/>
      <c r="C267" s="86"/>
      <c r="D267" s="86"/>
      <c r="E267" s="178"/>
      <c r="F267" s="92"/>
      <c r="G267" s="152"/>
    </row>
    <row r="268" spans="1:7" x14ac:dyDescent="0.2">
      <c r="A268" s="94"/>
      <c r="B268" s="128" t="s">
        <v>101</v>
      </c>
      <c r="C268" s="129"/>
      <c r="D268" s="129"/>
      <c r="E268" s="130"/>
      <c r="F268" s="92"/>
      <c r="G268" s="93"/>
    </row>
    <row r="269" spans="1:7" x14ac:dyDescent="0.2">
      <c r="A269" s="94"/>
      <c r="B269" s="215"/>
      <c r="C269" s="229"/>
      <c r="D269" s="229"/>
      <c r="E269" s="230"/>
      <c r="F269" s="92"/>
      <c r="G269" s="93"/>
    </row>
    <row r="270" spans="1:7" x14ac:dyDescent="0.2">
      <c r="A270" s="94"/>
      <c r="B270" s="231"/>
      <c r="C270" s="229"/>
      <c r="D270" s="229"/>
      <c r="E270" s="230"/>
      <c r="F270" s="92"/>
      <c r="G270" s="93"/>
    </row>
    <row r="271" spans="1:7" ht="13.5" thickBot="1" x14ac:dyDescent="0.25">
      <c r="A271" s="94"/>
      <c r="B271" s="231"/>
      <c r="C271" s="229"/>
      <c r="D271" s="229"/>
      <c r="E271" s="230"/>
      <c r="F271" s="92"/>
      <c r="G271" s="93"/>
    </row>
    <row r="272" spans="1:7" ht="13.5" thickBot="1" x14ac:dyDescent="0.25">
      <c r="A272" s="107"/>
      <c r="B272" s="123"/>
      <c r="C272" s="123"/>
      <c r="D272" s="123"/>
      <c r="E272" s="131" t="s">
        <v>163</v>
      </c>
      <c r="F272" s="111"/>
      <c r="G272" s="111">
        <f>SUM(F263:F266)</f>
        <v>0</v>
      </c>
    </row>
    <row r="273" spans="1:8" ht="13.5" thickBot="1" x14ac:dyDescent="0.25">
      <c r="A273" s="195"/>
      <c r="B273" s="195"/>
      <c r="C273" s="195"/>
      <c r="D273" s="195"/>
      <c r="E273" s="196" t="s">
        <v>164</v>
      </c>
      <c r="F273" s="197"/>
      <c r="G273" s="197">
        <f>G247+G248+G261+G272</f>
        <v>8060814</v>
      </c>
      <c r="H273" s="74"/>
    </row>
    <row r="274" spans="1:8" ht="13.5" thickTop="1" x14ac:dyDescent="0.2"/>
  </sheetData>
  <mergeCells count="5">
    <mergeCell ref="B256:E260"/>
    <mergeCell ref="B255:E255"/>
    <mergeCell ref="B244:E244"/>
    <mergeCell ref="B111:E111"/>
    <mergeCell ref="B221:E221"/>
  </mergeCells>
  <pageMargins left="0.5" right="0.5" top="0.5" bottom="0.5" header="0" footer="0.25"/>
  <pageSetup scale="74" fitToHeight="10" orientation="portrait" r:id="rId1"/>
  <headerFooter alignWithMargins="0">
    <oddHeader>&amp;CNevada Department of Education
&amp;K04+000Support Services</oddHeader>
    <oddFooter>&amp;CPage &amp;P of &amp;N</oddFooter>
  </headerFooter>
  <rowBreaks count="4" manualBreakCount="4">
    <brk id="64" max="16383" man="1"/>
    <brk id="124" max="16383" man="1"/>
    <brk id="168" max="16383" man="1"/>
    <brk id="222"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F0A3FA6E95EEBA44B8D1F74A3C611449" ma:contentTypeVersion="9" ma:contentTypeDescription="Create a new document." ma:contentTypeScope="" ma:versionID="326b0ab35e9f4a256416e871421efa2a">
  <xsd:schema xmlns:xsd="http://www.w3.org/2001/XMLSchema" xmlns:xs="http://www.w3.org/2001/XMLSchema" xmlns:p="http://schemas.microsoft.com/office/2006/metadata/properties" xmlns:ns3="1bbbcba3-8c99-46a0-ba24-0ee85a578168" xmlns:ns4="bead20ff-3502-4908-a3b0-94f5417f8b87" targetNamespace="http://schemas.microsoft.com/office/2006/metadata/properties" ma:root="true" ma:fieldsID="1055fbfd527232ded9ffc7d5b4999f1e" ns3:_="" ns4:_="">
    <xsd:import namespace="1bbbcba3-8c99-46a0-ba24-0ee85a578168"/>
    <xsd:import namespace="bead20ff-3502-4908-a3b0-94f5417f8b87"/>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AutoTags" minOccurs="0"/>
                <xsd:element ref="ns3:MediaServiceOCR"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bbbcba3-8c99-46a0-ba24-0ee85a57816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ead20ff-3502-4908-a3b0-94f5417f8b87"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SharingHintHash" ma:index="12"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CDBDB14-5793-43B5-96C4-DC03192B2A85}">
  <ds:schemaRefs>
    <ds:schemaRef ds:uri="http://schemas.microsoft.com/sharepoint/v3/contenttype/forms"/>
  </ds:schemaRefs>
</ds:datastoreItem>
</file>

<file path=customXml/itemProps2.xml><?xml version="1.0" encoding="utf-8"?>
<ds:datastoreItem xmlns:ds="http://schemas.openxmlformats.org/officeDocument/2006/customXml" ds:itemID="{ED6040DE-C1C5-4DBA-8FFA-6FBAB2B0CCB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bbbcba3-8c99-46a0-ba24-0ee85a578168"/>
    <ds:schemaRef ds:uri="bead20ff-3502-4908-a3b0-94f5417f8b8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4D0E1EB-A904-4177-9777-A4A37148429F}">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5</vt:i4>
      </vt:variant>
    </vt:vector>
  </HeadingPairs>
  <TitlesOfParts>
    <vt:vector size="8" baseType="lpstr">
      <vt:lpstr>Budget Expenditure Summary </vt:lpstr>
      <vt:lpstr>Instruction </vt:lpstr>
      <vt:lpstr>Support Services</vt:lpstr>
      <vt:lpstr>'Budget Expenditure Summary '!Print_Area</vt:lpstr>
      <vt:lpstr>'Instruction '!Print_Area</vt:lpstr>
      <vt:lpstr>'Support Services'!Print_Area</vt:lpstr>
      <vt:lpstr>'Instruction '!Print_Titles</vt:lpstr>
      <vt:lpstr>'Support Services'!Print_Titles</vt:lpstr>
    </vt:vector>
  </TitlesOfParts>
  <Manager/>
  <Company>State of Nevada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Marko Markovic</dc:creator>
  <cp:keywords/>
  <dc:description/>
  <cp:lastModifiedBy>Emily Kaziu</cp:lastModifiedBy>
  <cp:revision/>
  <dcterms:created xsi:type="dcterms:W3CDTF">2020-05-15T23:13:17Z</dcterms:created>
  <dcterms:modified xsi:type="dcterms:W3CDTF">2026-09-15T19:50:54Z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0x010100F0A3FA6E95EEBA44B8D1F74A3C611449</vt:lpwstr>
  </property>
</Properties>
</file>