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v-my.sharepoint.com/personal/daisy_m_marglin_doe_nv_gov/Documents/Desktop/SIS/Public Meetings/SWCC/Daisy/9_March 13, 2025/Meeting Materials/"/>
    </mc:Choice>
  </mc:AlternateContent>
  <xr:revisionPtr revIDLastSave="57" documentId="8_{FF4E4E33-BFB3-4B00-B9D4-E7D65A0F96DF}" xr6:coauthVersionLast="47" xr6:coauthVersionMax="47" xr10:uidLastSave="{9CDB94B0-EFB1-4FCE-AA88-7B25B89A6FF6}"/>
  <bookViews>
    <workbookView xWindow="-120" yWindow="-120" windowWidth="29040" windowHeight="15720" xr2:uid="{EAE04918-6EFE-487F-AEE3-CB695C1A5049}"/>
  </bookViews>
  <sheets>
    <sheet name="Budget Expenditure Summary " sheetId="1" r:id="rId1"/>
    <sheet name="Instruction " sheetId="2" r:id="rId2"/>
    <sheet name="Support Services" sheetId="3" r:id="rId3"/>
  </sheets>
  <definedNames>
    <definedName name="_xlnm.Print_Area" localSheetId="0">'Budget Expenditure Summary '!$B$1:$F$65</definedName>
    <definedName name="_xlnm.Print_Area" localSheetId="1">'Instruction '!$A$1:$G$211</definedName>
    <definedName name="_xlnm.Print_Area" localSheetId="2">'Support Services'!$A$1:$G$251</definedName>
    <definedName name="_xlnm.Print_Titles" localSheetId="1">'Instruction '!$1:$7</definedName>
    <definedName name="_xlnm.Print_Titles" localSheetId="2">'Support Services'!$1:$7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3" l="1"/>
  <c r="F16" i="3"/>
  <c r="F71" i="3"/>
  <c r="F73" i="3"/>
  <c r="F185" i="3"/>
  <c r="F130" i="3"/>
  <c r="G2" i="3"/>
  <c r="F67" i="3"/>
  <c r="F203" i="3"/>
  <c r="F114" i="3"/>
  <c r="F209" i="3"/>
  <c r="F210" i="3"/>
  <c r="F211" i="3"/>
  <c r="F213" i="3"/>
  <c r="F214" i="3"/>
  <c r="F215" i="3"/>
  <c r="F216" i="3"/>
  <c r="F208" i="3"/>
  <c r="F204" i="3"/>
  <c r="F205" i="3"/>
  <c r="F206" i="3"/>
  <c r="F178" i="3"/>
  <c r="F179" i="3"/>
  <c r="F181" i="3"/>
  <c r="F182" i="3"/>
  <c r="F183" i="3"/>
  <c r="F186" i="3"/>
  <c r="F187" i="3"/>
  <c r="F188" i="3"/>
  <c r="F177" i="3"/>
  <c r="F173" i="3"/>
  <c r="F174" i="3"/>
  <c r="F175" i="3"/>
  <c r="F172" i="3"/>
  <c r="F168" i="3"/>
  <c r="F169" i="3"/>
  <c r="F170" i="3"/>
  <c r="F167" i="3"/>
  <c r="F163" i="3"/>
  <c r="F164" i="3"/>
  <c r="F165" i="3"/>
  <c r="F162" i="3"/>
  <c r="F155" i="3"/>
  <c r="F156" i="3"/>
  <c r="F154" i="3"/>
  <c r="F131" i="3"/>
  <c r="F132" i="3"/>
  <c r="F122" i="3"/>
  <c r="F110" i="3"/>
  <c r="F95" i="3"/>
  <c r="F96" i="3"/>
  <c r="F97" i="3"/>
  <c r="F94" i="3"/>
  <c r="F33" i="3"/>
  <c r="F34" i="3"/>
  <c r="F35" i="3"/>
  <c r="F49" i="3"/>
  <c r="F32" i="3"/>
  <c r="F81" i="3"/>
  <c r="F82" i="3"/>
  <c r="F83" i="3"/>
  <c r="F80" i="3"/>
  <c r="F66" i="3"/>
  <c r="F68" i="3"/>
  <c r="F69" i="3"/>
  <c r="F70" i="3"/>
  <c r="F74" i="3"/>
  <c r="F75" i="3"/>
  <c r="F76" i="3"/>
  <c r="F77" i="3"/>
  <c r="F78" i="3"/>
  <c r="F160" i="3"/>
  <c r="F159" i="3"/>
  <c r="F158" i="3"/>
  <c r="F139" i="3"/>
  <c r="F140" i="3"/>
  <c r="F141" i="3"/>
  <c r="F142" i="3"/>
  <c r="F138" i="3"/>
  <c r="F135" i="3"/>
  <c r="F136" i="3"/>
  <c r="F134" i="3"/>
  <c r="F127" i="3"/>
  <c r="F128" i="3"/>
  <c r="F126" i="3"/>
  <c r="F124" i="3"/>
  <c r="F123" i="3"/>
  <c r="F119" i="3"/>
  <c r="F120" i="3"/>
  <c r="F118" i="3"/>
  <c r="F116" i="3"/>
  <c r="F115" i="3"/>
  <c r="F112" i="3"/>
  <c r="F111" i="3"/>
  <c r="F108" i="3"/>
  <c r="F107" i="3"/>
  <c r="F106" i="3"/>
  <c r="E43" i="3"/>
  <c r="F43" i="3" s="1"/>
  <c r="F15" i="3"/>
  <c r="F14" i="3"/>
  <c r="F13" i="3"/>
  <c r="F12" i="3"/>
  <c r="F11" i="3"/>
  <c r="F10" i="3"/>
  <c r="F18" i="3"/>
  <c r="F17" i="3"/>
  <c r="G116" i="3" l="1"/>
  <c r="G188" i="3"/>
  <c r="G132" i="3"/>
  <c r="G206" i="3"/>
  <c r="B3" i="3"/>
  <c r="B3" i="2"/>
  <c r="B2" i="3"/>
  <c r="B2" i="2"/>
  <c r="G3" i="3"/>
  <c r="G3" i="2"/>
  <c r="F244" i="3"/>
  <c r="F243" i="3"/>
  <c r="F242" i="3"/>
  <c r="F241" i="3"/>
  <c r="F231" i="3"/>
  <c r="F229" i="3"/>
  <c r="G239" i="3" s="1"/>
  <c r="G226" i="3"/>
  <c r="G211" i="3"/>
  <c r="E38" i="1" s="1"/>
  <c r="E35" i="1"/>
  <c r="G183" i="3"/>
  <c r="E34" i="1" s="1"/>
  <c r="G165" i="3"/>
  <c r="E30" i="1" s="1"/>
  <c r="G156" i="3"/>
  <c r="G136" i="3"/>
  <c r="G112" i="3"/>
  <c r="G103" i="3"/>
  <c r="E23" i="1" s="1"/>
  <c r="F204" i="2"/>
  <c r="F203" i="2"/>
  <c r="F202" i="2"/>
  <c r="F201" i="2"/>
  <c r="G204" i="2" s="1"/>
  <c r="F194" i="2"/>
  <c r="F192" i="2"/>
  <c r="G199" i="2" s="1"/>
  <c r="G189" i="2"/>
  <c r="F188" i="2"/>
  <c r="F180" i="2"/>
  <c r="F179" i="2"/>
  <c r="F178" i="2"/>
  <c r="F177" i="2"/>
  <c r="G180" i="2" s="1"/>
  <c r="F175" i="2"/>
  <c r="F174" i="2"/>
  <c r="F173" i="2"/>
  <c r="F172" i="2"/>
  <c r="G175" i="2" s="1"/>
  <c r="F170" i="2"/>
  <c r="F169" i="2"/>
  <c r="F168" i="2"/>
  <c r="F167" i="2"/>
  <c r="G170" i="2" s="1"/>
  <c r="G187" i="2" s="1"/>
  <c r="F159" i="2"/>
  <c r="F158" i="2"/>
  <c r="F157" i="2"/>
  <c r="F156" i="2"/>
  <c r="G159" i="2" s="1"/>
  <c r="F154" i="2"/>
  <c r="F153" i="2"/>
  <c r="F152" i="2"/>
  <c r="G154" i="2" s="1"/>
  <c r="F150" i="2"/>
  <c r="F149" i="2"/>
  <c r="F148" i="2"/>
  <c r="G150" i="2" s="1"/>
  <c r="F146" i="2"/>
  <c r="F145" i="2"/>
  <c r="F144" i="2"/>
  <c r="F143" i="2"/>
  <c r="G146" i="2" s="1"/>
  <c r="F141" i="2"/>
  <c r="F140" i="2"/>
  <c r="F139" i="2"/>
  <c r="F138" i="2"/>
  <c r="G141" i="2" s="1"/>
  <c r="F136" i="2"/>
  <c r="F135" i="2"/>
  <c r="F134" i="2"/>
  <c r="F133" i="2"/>
  <c r="G136" i="2" s="1"/>
  <c r="F131" i="2"/>
  <c r="F130" i="2"/>
  <c r="F129" i="2"/>
  <c r="F127" i="2"/>
  <c r="F126" i="2"/>
  <c r="F125" i="2"/>
  <c r="F116" i="2"/>
  <c r="F115" i="2"/>
  <c r="F114" i="2"/>
  <c r="F113" i="2"/>
  <c r="F112" i="2"/>
  <c r="F111" i="2"/>
  <c r="F109" i="2"/>
  <c r="F108" i="2"/>
  <c r="F107" i="2"/>
  <c r="F105" i="2"/>
  <c r="F104" i="2"/>
  <c r="F103" i="2"/>
  <c r="F101" i="2"/>
  <c r="F100" i="2"/>
  <c r="F99" i="2"/>
  <c r="F97" i="2"/>
  <c r="F96" i="2"/>
  <c r="F95" i="2"/>
  <c r="F93" i="2"/>
  <c r="F92" i="2"/>
  <c r="F91" i="2"/>
  <c r="F89" i="2"/>
  <c r="F88" i="2"/>
  <c r="F87" i="2"/>
  <c r="F85" i="2"/>
  <c r="F84" i="2"/>
  <c r="F83" i="2"/>
  <c r="F81" i="2"/>
  <c r="F80" i="2"/>
  <c r="F79" i="2"/>
  <c r="F69" i="2"/>
  <c r="F68" i="2"/>
  <c r="F67" i="2"/>
  <c r="F66" i="2"/>
  <c r="G76" i="2" s="1"/>
  <c r="F58" i="2"/>
  <c r="F57" i="2"/>
  <c r="F56" i="2"/>
  <c r="F55" i="2"/>
  <c r="F53" i="2"/>
  <c r="F52" i="2"/>
  <c r="F51" i="2"/>
  <c r="F50" i="2"/>
  <c r="G63" i="2" s="1"/>
  <c r="F41" i="2"/>
  <c r="F40" i="2"/>
  <c r="F39" i="2"/>
  <c r="F38" i="2"/>
  <c r="F37" i="2"/>
  <c r="F36" i="2"/>
  <c r="F35" i="2"/>
  <c r="F34" i="2"/>
  <c r="F33" i="2"/>
  <c r="F32" i="2"/>
  <c r="G47" i="2" s="1"/>
  <c r="F19" i="2"/>
  <c r="F18" i="2"/>
  <c r="F17" i="2"/>
  <c r="F16" i="2"/>
  <c r="F15" i="2"/>
  <c r="F14" i="2"/>
  <c r="F13" i="2"/>
  <c r="F12" i="2"/>
  <c r="F11" i="2"/>
  <c r="F10" i="2"/>
  <c r="E28" i="1" l="1"/>
  <c r="G175" i="3"/>
  <c r="E32" i="1" s="1"/>
  <c r="G124" i="3"/>
  <c r="G128" i="3"/>
  <c r="G170" i="3"/>
  <c r="E31" i="1" s="1"/>
  <c r="G179" i="3"/>
  <c r="E33" i="1" s="1"/>
  <c r="G142" i="3"/>
  <c r="G250" i="3"/>
  <c r="G108" i="3"/>
  <c r="E24" i="1" s="1"/>
  <c r="G160" i="3"/>
  <c r="G120" i="3"/>
  <c r="G216" i="3"/>
  <c r="E25" i="1"/>
  <c r="E41" i="3"/>
  <c r="F41" i="3" s="1"/>
  <c r="E38" i="3"/>
  <c r="F38" i="3" s="1"/>
  <c r="E51" i="3"/>
  <c r="F51" i="3" s="1"/>
  <c r="E45" i="3"/>
  <c r="F45" i="3" s="1"/>
  <c r="G91" i="3"/>
  <c r="E37" i="1"/>
  <c r="G29" i="3"/>
  <c r="E50" i="3"/>
  <c r="F50" i="3" s="1"/>
  <c r="E44" i="3"/>
  <c r="F44" i="3" s="1"/>
  <c r="E40" i="3"/>
  <c r="F40" i="3" s="1"/>
  <c r="E37" i="3"/>
  <c r="F37" i="3" s="1"/>
  <c r="E53" i="3"/>
  <c r="F53" i="3" s="1"/>
  <c r="E47" i="3"/>
  <c r="F47" i="3" s="1"/>
  <c r="E36" i="3"/>
  <c r="F36" i="3" s="1"/>
  <c r="E52" i="3"/>
  <c r="F52" i="3" s="1"/>
  <c r="E46" i="3"/>
  <c r="F46" i="3" s="1"/>
  <c r="E42" i="3"/>
  <c r="F42" i="3" s="1"/>
  <c r="E39" i="3"/>
  <c r="F39" i="3" s="1"/>
  <c r="E54" i="3"/>
  <c r="F54" i="3" s="1"/>
  <c r="E48" i="3"/>
  <c r="F48" i="3" s="1"/>
  <c r="G29" i="2"/>
  <c r="G81" i="2"/>
  <c r="G85" i="2"/>
  <c r="G89" i="2"/>
  <c r="G93" i="2"/>
  <c r="G97" i="2"/>
  <c r="G101" i="2"/>
  <c r="G105" i="2"/>
  <c r="G109" i="2"/>
  <c r="G117" i="2"/>
  <c r="G127" i="2"/>
  <c r="G131" i="2"/>
  <c r="G122" i="2"/>
  <c r="G210" i="2"/>
  <c r="E39" i="1" l="1"/>
  <c r="G224" i="3"/>
  <c r="E29" i="1"/>
  <c r="G200" i="3"/>
  <c r="G151" i="3"/>
  <c r="E26" i="1"/>
  <c r="G62" i="3"/>
  <c r="G225" i="3" s="1"/>
  <c r="E20" i="1"/>
  <c r="E22" i="1"/>
  <c r="G164" i="2"/>
  <c r="G188" i="2" s="1"/>
  <c r="G211" i="2" s="1"/>
  <c r="E27" i="1"/>
  <c r="E47" i="1"/>
  <c r="D47" i="1"/>
  <c r="G251" i="3" l="1"/>
  <c r="E21" i="1"/>
  <c r="F21" i="1" s="1"/>
  <c r="D36" i="1"/>
  <c r="D45" i="1"/>
  <c r="E36" i="1"/>
  <c r="E40" i="1"/>
  <c r="E45" i="1"/>
  <c r="F20" i="1"/>
  <c r="F22" i="1"/>
  <c r="F42" i="1"/>
  <c r="F23" i="1"/>
  <c r="D40" i="1"/>
  <c r="F47" i="1"/>
  <c r="D27" i="1"/>
  <c r="F36" i="1" l="1"/>
  <c r="D48" i="1"/>
  <c r="F45" i="1"/>
  <c r="F40" i="1"/>
  <c r="E41" i="1"/>
  <c r="E48" i="1" s="1"/>
  <c r="F27" i="1"/>
  <c r="F41" i="1" l="1"/>
  <c r="F48" i="1" s="1"/>
</calcChain>
</file>

<file path=xl/sharedStrings.xml><?xml version="1.0" encoding="utf-8"?>
<sst xmlns="http://schemas.openxmlformats.org/spreadsheetml/2006/main" count="332" uniqueCount="239">
  <si>
    <t>Subrecipient:</t>
  </si>
  <si>
    <t>Clark County School District - SNRPDP</t>
  </si>
  <si>
    <t>Project Number:</t>
  </si>
  <si>
    <t>23-241-02000</t>
  </si>
  <si>
    <t>UEI (DUNS):</t>
  </si>
  <si>
    <t>SRBYQ7XFBYA6</t>
  </si>
  <si>
    <t>Project Title:</t>
  </si>
  <si>
    <t>SNRPDP</t>
  </si>
  <si>
    <t>Vendor Number:</t>
  </si>
  <si>
    <t>T40231800</t>
  </si>
  <si>
    <t>FISCAL YEAR</t>
  </si>
  <si>
    <t>NDE Use Only</t>
  </si>
  <si>
    <t>Federal/State Project Title:</t>
  </si>
  <si>
    <t>Budget Code:</t>
  </si>
  <si>
    <t>Category</t>
  </si>
  <si>
    <t>Check one below:</t>
  </si>
  <si>
    <t>GL:</t>
  </si>
  <si>
    <t>Budget:</t>
  </si>
  <si>
    <t>CAN Number:</t>
  </si>
  <si>
    <t>Amendment:</t>
  </si>
  <si>
    <t>Job Number:</t>
  </si>
  <si>
    <t>STATE</t>
  </si>
  <si>
    <t>OBJECT</t>
  </si>
  <si>
    <t>DESCRIPTION</t>
  </si>
  <si>
    <t>INSTRUCTION</t>
  </si>
  <si>
    <t>SUPPORT</t>
  </si>
  <si>
    <t>TOTAL</t>
  </si>
  <si>
    <t>Salaries</t>
  </si>
  <si>
    <t>Benefits</t>
  </si>
  <si>
    <t>Purchased Professional Services</t>
  </si>
  <si>
    <t>Purchased Property Services</t>
  </si>
  <si>
    <t>510  Student Travel Services</t>
  </si>
  <si>
    <t>580  Travel</t>
  </si>
  <si>
    <t>500 Other</t>
  </si>
  <si>
    <t>Total 500</t>
  </si>
  <si>
    <t xml:space="preserve">610  General Supplies </t>
  </si>
  <si>
    <t>612  Non Information Tech Items of Value *</t>
  </si>
  <si>
    <t xml:space="preserve">640  Books and Periodicals </t>
  </si>
  <si>
    <t>641  Textbooks</t>
  </si>
  <si>
    <t>650 Supplies; Info Tech</t>
  </si>
  <si>
    <t>651  Software</t>
  </si>
  <si>
    <t>652  Information Tech Items of Value *</t>
  </si>
  <si>
    <t>653  Web-based and Similar Programs</t>
  </si>
  <si>
    <t>Total 600</t>
  </si>
  <si>
    <t>810  Dues and Fees</t>
  </si>
  <si>
    <t>890  Other Miscellaneous</t>
  </si>
  <si>
    <t>800  Other</t>
  </si>
  <si>
    <t>Total 800</t>
  </si>
  <si>
    <t>Subtotal 100 - 600 &amp; 800</t>
  </si>
  <si>
    <t xml:space="preserve"> Indirect Cost</t>
  </si>
  <si>
    <t>Approved Rate:      %</t>
  </si>
  <si>
    <t>730  Equipment: over $5,000 each</t>
  </si>
  <si>
    <t>700  Other</t>
  </si>
  <si>
    <t>Total 700</t>
  </si>
  <si>
    <t>900 Other</t>
  </si>
  <si>
    <t xml:space="preserve">900 Other </t>
  </si>
  <si>
    <t>Total 900</t>
  </si>
  <si>
    <t>Signature:</t>
  </si>
  <si>
    <t xml:space="preserve">                     Date</t>
  </si>
  <si>
    <t>Signature of Authorized Sub-grantee Representative</t>
  </si>
  <si>
    <t>Name/Title:</t>
  </si>
  <si>
    <t>Matthew McCormick / Coordinator</t>
  </si>
  <si>
    <t>Print Name and Title of Authorized Sub-grantee Representative</t>
  </si>
  <si>
    <t>* All Items of Value must be itemized on the Budget Detail.</t>
  </si>
  <si>
    <t>DEPARTMENT OF EDUCATION USE ONLY</t>
  </si>
  <si>
    <t>** Indirect Cost Rates must be approved by the NV Department of Education</t>
  </si>
  <si>
    <t>______________________</t>
  </si>
  <si>
    <t xml:space="preserve">  _________________  </t>
  </si>
  <si>
    <r>
      <rPr>
        <b/>
        <sz val="10"/>
        <rFont val="Arial"/>
        <family val="2"/>
      </rPr>
      <t xml:space="preserve">  </t>
    </r>
    <r>
      <rPr>
        <sz val="10"/>
        <rFont val="Arial"/>
        <family val="2"/>
      </rPr>
      <t xml:space="preserve">(NDE) </t>
    </r>
    <r>
      <rPr>
        <b/>
        <u/>
        <sz val="10"/>
        <rFont val="Arial"/>
        <family val="2"/>
      </rPr>
      <t>before</t>
    </r>
    <r>
      <rPr>
        <sz val="10"/>
        <rFont val="Arial"/>
        <family val="2"/>
      </rPr>
      <t xml:space="preserve"> the sub-grantee may budget for and charge those costs </t>
    </r>
  </si>
  <si>
    <t>Program Staff Initial</t>
  </si>
  <si>
    <t>Date Approved</t>
  </si>
  <si>
    <r>
      <t xml:space="preserve">  to the grant.</t>
    </r>
    <r>
      <rPr>
        <b/>
        <sz val="10"/>
        <rFont val="Arial"/>
        <family val="2"/>
      </rPr>
      <t xml:space="preserve"> Indirect cost is allowed for Federal Grant Awards only.</t>
    </r>
  </si>
  <si>
    <t>Grant Unit Staff Initial</t>
  </si>
  <si>
    <r>
      <t xml:space="preserve">*** Expenditures </t>
    </r>
    <r>
      <rPr>
        <b/>
        <u/>
        <sz val="10"/>
        <rFont val="Arial"/>
        <family val="2"/>
      </rPr>
      <t>cannot</t>
    </r>
    <r>
      <rPr>
        <sz val="10"/>
        <rFont val="Arial"/>
        <family val="2"/>
      </rPr>
      <t xml:space="preserve"> exceed approved budget in any object code. Any changes to object code budget have to be approved by NDE prior to funds </t>
    </r>
  </si>
  <si>
    <t xml:space="preserve">     being incurred. NDE reserves the right to deny reimbursement for any amount exceeding previously approved budget for each object code .</t>
  </si>
  <si>
    <t>Project No:</t>
  </si>
  <si>
    <t>Fiscal Year:</t>
  </si>
  <si>
    <t>A</t>
  </si>
  <si>
    <t>B</t>
  </si>
  <si>
    <t>C</t>
  </si>
  <si>
    <t>D</t>
  </si>
  <si>
    <t>E</t>
  </si>
  <si>
    <t>F</t>
  </si>
  <si>
    <t>Object Code</t>
  </si>
  <si>
    <t>Title of Position or                   Description of Item</t>
  </si>
  <si>
    <t>FTE</t>
  </si>
  <si>
    <t>Quantity</t>
  </si>
  <si>
    <t>Unit Amount/               Calculations</t>
  </si>
  <si>
    <t>Total  Amount</t>
  </si>
  <si>
    <t>Budget Summary Object Total</t>
  </si>
  <si>
    <t>PERSONNEL:</t>
  </si>
  <si>
    <t>Certified Teachers, Traditional</t>
  </si>
  <si>
    <t>Certified Teachers, Yr Round</t>
  </si>
  <si>
    <t>Substitutes</t>
  </si>
  <si>
    <t>Classified</t>
  </si>
  <si>
    <t>Assistants</t>
  </si>
  <si>
    <t>Aides</t>
  </si>
  <si>
    <t>Extra Duty Stipends: one-time</t>
  </si>
  <si>
    <t>Training Stipends</t>
  </si>
  <si>
    <t>Certified Instructor Stipends</t>
  </si>
  <si>
    <t>Certified Hourly Pay</t>
  </si>
  <si>
    <t>NARRATIVE:</t>
  </si>
  <si>
    <t>100 TOTAL</t>
  </si>
  <si>
    <t>BENEFITS:</t>
  </si>
  <si>
    <t>Group Insurance</t>
  </si>
  <si>
    <t>Life Insurance: Cert / Class</t>
  </si>
  <si>
    <t>Life Insurance: Admin / Pro</t>
  </si>
  <si>
    <t>Long Term Disab: Admin / Pro</t>
  </si>
  <si>
    <t>FICA</t>
  </si>
  <si>
    <t>PERS</t>
  </si>
  <si>
    <t>Medicare</t>
  </si>
  <si>
    <t>Workers Compensation</t>
  </si>
  <si>
    <t>Other Post Emp Benefits</t>
  </si>
  <si>
    <t>Post Employment Benefits</t>
  </si>
  <si>
    <t>Standard fringe benefits rates.</t>
  </si>
  <si>
    <t>200 TOTAL</t>
  </si>
  <si>
    <t>PURCHASED PROF. SERVICES:</t>
  </si>
  <si>
    <t>Educational Consultants</t>
  </si>
  <si>
    <t>Employee Training &amp; Develop</t>
  </si>
  <si>
    <t xml:space="preserve">Other Professional Services </t>
  </si>
  <si>
    <t>300 TOTAL</t>
  </si>
  <si>
    <t>PURCHASED PROP. SERVICES:</t>
  </si>
  <si>
    <t>Utility Services</t>
  </si>
  <si>
    <t>Repairs and Maintenance</t>
  </si>
  <si>
    <t>Rental Land and Buildings</t>
  </si>
  <si>
    <t>Renovating and Remodeling</t>
  </si>
  <si>
    <t>400 TOTAL</t>
  </si>
  <si>
    <t>OTHER PURCHASED SERVICES:</t>
  </si>
  <si>
    <t>Student Transportation</t>
  </si>
  <si>
    <t>Student Travel &amp; Related</t>
  </si>
  <si>
    <t>Postage</t>
  </si>
  <si>
    <t>Cell Phone</t>
  </si>
  <si>
    <t>Printing</t>
  </si>
  <si>
    <t>Student Tuition</t>
  </si>
  <si>
    <t>Staff Travel</t>
  </si>
  <si>
    <t>Non-Staff Travel</t>
  </si>
  <si>
    <t>Insert Object &amp; Description</t>
  </si>
  <si>
    <t>500 TOTAL</t>
  </si>
  <si>
    <t>SUPPLIES:</t>
  </si>
  <si>
    <t>General Supplies</t>
  </si>
  <si>
    <t>Non Info Tech Inventory Items</t>
  </si>
  <si>
    <t>Books and Periodicals</t>
  </si>
  <si>
    <t>Textbooks</t>
  </si>
  <si>
    <t xml:space="preserve">Supplies-Information Technology </t>
  </si>
  <si>
    <t>(Software)</t>
  </si>
  <si>
    <t>Supplies/Equipment (Computers)</t>
  </si>
  <si>
    <t>Web Based &amp; Similar</t>
  </si>
  <si>
    <t>600 TOTAL</t>
  </si>
  <si>
    <t>OTHER OBJECTS:</t>
  </si>
  <si>
    <t>Dues &amp; Fees</t>
  </si>
  <si>
    <t>Miscellaneous</t>
  </si>
  <si>
    <t>800 Other</t>
  </si>
  <si>
    <t>800 TOTAL</t>
  </si>
  <si>
    <t>Subtotal Objects  100 - 600 &amp; 800</t>
  </si>
  <si>
    <t>Approved Indirect Cost Rate                       %</t>
  </si>
  <si>
    <t>EQUIPMENT:</t>
  </si>
  <si>
    <t>Capital Equipment &gt; $5,000</t>
  </si>
  <si>
    <t>700 Other</t>
  </si>
  <si>
    <t>Other &gt; $5,000</t>
  </si>
  <si>
    <t>700 TOTAL</t>
  </si>
  <si>
    <t>Pass through to Districts</t>
  </si>
  <si>
    <t>Pass through to Charter Schools</t>
  </si>
  <si>
    <t>Pass through to Other Entities</t>
  </si>
  <si>
    <t>900 TOTAL</t>
  </si>
  <si>
    <t>GRANT TOTAL</t>
  </si>
  <si>
    <t>Project Title</t>
  </si>
  <si>
    <t>Classified Support Staff</t>
  </si>
  <si>
    <t>Support - Overtime</t>
  </si>
  <si>
    <t>Administrator</t>
  </si>
  <si>
    <t>Extra Duty Hourly Pay</t>
  </si>
  <si>
    <r>
      <rPr>
        <sz val="10"/>
        <color rgb="FF000000"/>
        <rFont val="Arial"/>
      </rPr>
      <t xml:space="preserve">Salaries for 17 certified, 1 classified support staff, and 1 administrator based off negotiated agreements with the fiscal agent. </t>
    </r>
    <r>
      <rPr>
        <u/>
        <sz val="10"/>
        <color rgb="FF000000"/>
        <rFont val="Arial"/>
      </rPr>
      <t>Estimates include rounding</t>
    </r>
    <r>
      <rPr>
        <sz val="10"/>
        <color rgb="FF000000"/>
        <rFont val="Arial"/>
      </rPr>
      <t>.</t>
    </r>
  </si>
  <si>
    <r>
      <rPr>
        <sz val="10"/>
        <color rgb="FF000000"/>
        <rFont val="Arial"/>
      </rPr>
      <t xml:space="preserve">Support Staff Overtime is offered to classified staff for services provided (custodial, technical, clerical, etc) at professional learning events. </t>
    </r>
    <r>
      <rPr>
        <u/>
        <sz val="10"/>
        <color rgb="FF000000"/>
        <rFont val="Arial"/>
      </rPr>
      <t>Estimated cost: $1,000.00</t>
    </r>
    <r>
      <rPr>
        <sz val="10"/>
        <color rgb="FF000000"/>
        <rFont val="Arial"/>
      </rPr>
      <t>.</t>
    </r>
  </si>
  <si>
    <r>
      <rPr>
        <sz val="10"/>
        <color rgb="FF000000"/>
        <rFont val="Arial"/>
      </rPr>
      <t xml:space="preserve">Extra Duty Hourly Pay is offered to certified staff for professional learning outside of contract hours. </t>
    </r>
    <r>
      <rPr>
        <u/>
        <sz val="10"/>
        <color rgb="FF000000"/>
        <rFont val="Arial"/>
      </rPr>
      <t>Estimated cost: $27,500.00</t>
    </r>
    <r>
      <rPr>
        <sz val="10"/>
        <color rgb="FF000000"/>
        <rFont val="Arial"/>
      </rPr>
      <t>.</t>
    </r>
  </si>
  <si>
    <t>Group Insurance (EGI)_ License</t>
  </si>
  <si>
    <t>Group Insurance (EGI)_ Support</t>
  </si>
  <si>
    <t>Group Insurance (EGI)_ Admin</t>
  </si>
  <si>
    <t>PERS _ License</t>
  </si>
  <si>
    <t>PERS _Support</t>
  </si>
  <si>
    <t>PERS_ Admin</t>
  </si>
  <si>
    <t>Medicare_License</t>
  </si>
  <si>
    <t>Medicare_Support</t>
  </si>
  <si>
    <t>Medicare_Admin</t>
  </si>
  <si>
    <t>Medicare_Extra Duty</t>
  </si>
  <si>
    <t>Workers Compensation (OIM)_License</t>
  </si>
  <si>
    <t>Workers Compensation (OIM)_Support</t>
  </si>
  <si>
    <t>Workers Compensation (OIM)_Admin</t>
  </si>
  <si>
    <t>Workers Compensation (OIM)_Subs</t>
  </si>
  <si>
    <t>Workers Compensation (OIM)_Extra Duty</t>
  </si>
  <si>
    <t>Vacation Accrual</t>
  </si>
  <si>
    <t>Unemployment (SUI)_License</t>
  </si>
  <si>
    <t>Unemployment (SUI)_Support</t>
  </si>
  <si>
    <t>Unemployment (SUI)_Admin</t>
  </si>
  <si>
    <t>Unemployment (SUI)_Subs</t>
  </si>
  <si>
    <t>Unemployment (SUI)_Extra Duty</t>
  </si>
  <si>
    <t>Vacation Accrual - Vacation buyback for support staff and administrator based on negotiated agreements with the fiscal agent.</t>
  </si>
  <si>
    <t>Think Math Consulting</t>
  </si>
  <si>
    <t>Crimson Consulting</t>
  </si>
  <si>
    <t>QLQS Administrative Consultant</t>
  </si>
  <si>
    <t>KAK Administrative Consulting</t>
  </si>
  <si>
    <t>LasleyED, LLC Consulting</t>
  </si>
  <si>
    <t>Nye County School District Support</t>
  </si>
  <si>
    <t>Lincoln County School District Support</t>
  </si>
  <si>
    <t>Esmeralada County School District Support</t>
  </si>
  <si>
    <t>Mineral County School District Support</t>
  </si>
  <si>
    <t>NWRPDP ELAD Instructor</t>
  </si>
  <si>
    <t>Conference Speakers</t>
  </si>
  <si>
    <t>UNLV</t>
  </si>
  <si>
    <r>
      <rPr>
        <sz val="10"/>
        <color rgb="FF000000"/>
        <rFont val="Arial"/>
      </rPr>
      <t xml:space="preserve">Education consultants are used to support admistrator, mathematics, science and ELA  training. Education consutants include: Think Math Consulting ($75,000), QLQS Consulting ($80,000), KAK Consulting ($80,000), Crimson Consulting ($30,000), LasleyED Consulting ($40,000). Education consultants are contracted to design and deliver professional development to educators in-person and/or virtually. NWRPDP trainer support for ELAD courses run through the SNRPDP ($6,000). Conference speakers will be used at the following pre-planned confereces: PreK &amp; Kinder ($2,000). </t>
    </r>
    <r>
      <rPr>
        <u/>
        <sz val="10"/>
        <color rgb="FF000000"/>
        <rFont val="Arial"/>
      </rPr>
      <t>Total estimated costs: $313,000.00</t>
    </r>
    <r>
      <rPr>
        <sz val="10"/>
        <color rgb="FF000000"/>
        <rFont val="Arial"/>
      </rPr>
      <t>.</t>
    </r>
  </si>
  <si>
    <r>
      <rPr>
        <sz val="10"/>
        <color rgb="FF000000"/>
        <rFont val="Arial"/>
      </rPr>
      <t xml:space="preserve">Regional school district support is provided for: substitute teacher funding to allow educators to attend professional learning opportunities, conference registration and travel, education consultants to provide professional learning specific to the school district, texts to support professional development, certified regional training personnel, and other expenses related to professional learning. </t>
    </r>
    <r>
      <rPr>
        <u/>
        <sz val="10"/>
        <color rgb="FF000000"/>
        <rFont val="Arial"/>
      </rPr>
      <t>Total estimated cost: $476,500.00</t>
    </r>
    <r>
      <rPr>
        <sz val="10"/>
        <color rgb="FF000000"/>
        <rFont val="Arial"/>
      </rPr>
      <t>.</t>
    </r>
  </si>
  <si>
    <r>
      <rPr>
        <sz val="10"/>
        <color rgb="FF000000"/>
        <rFont val="Arial"/>
      </rPr>
      <t xml:space="preserve">UNLV yearly agreement for university costs to run RPDP courses for university graduate credit, registration processing, course scheduling, and application review.  </t>
    </r>
    <r>
      <rPr>
        <u/>
        <sz val="10"/>
        <color rgb="FF000000"/>
        <rFont val="Arial"/>
      </rPr>
      <t>Total estimated cost: $9,900.00</t>
    </r>
    <r>
      <rPr>
        <sz val="10"/>
        <color rgb="FF000000"/>
        <rFont val="Arial"/>
      </rPr>
      <t>.</t>
    </r>
  </si>
  <si>
    <r>
      <rPr>
        <sz val="10"/>
        <color rgb="FF000000"/>
        <rFont val="Arial"/>
      </rPr>
      <t xml:space="preserve">Employee Training - This funding is used to pay for online/virtual professional learning registration fees, conference fees, and charges from external vendors to conduct training courses. Possible conferences include: NCTM conference, MidSchool math conference, WIDA conference, and other licensed and administrator conference registrations that address state needs. Vender services to deliver professional learning.  </t>
    </r>
    <r>
      <rPr>
        <u/>
        <sz val="10"/>
        <color rgb="FF000000"/>
        <rFont val="Arial"/>
      </rPr>
      <t>Total estimated cost: $500.00</t>
    </r>
    <r>
      <rPr>
        <sz val="10"/>
        <color rgb="FF000000"/>
        <rFont val="Arial"/>
      </rPr>
      <t>.</t>
    </r>
  </si>
  <si>
    <t>Technology-Related Repair &amp; Maint.</t>
  </si>
  <si>
    <r>
      <rPr>
        <sz val="10"/>
        <color rgb="FF000000"/>
        <rFont val="Arial"/>
      </rPr>
      <t xml:space="preserve">Maintenance and repair of AIS copy machines. </t>
    </r>
    <r>
      <rPr>
        <u/>
        <sz val="10"/>
        <color rgb="FF000000"/>
        <rFont val="Arial"/>
      </rPr>
      <t>Total estimated cost: $500.00</t>
    </r>
    <r>
      <rPr>
        <sz val="10"/>
        <color rgb="FF000000"/>
        <rFont val="Arial"/>
      </rPr>
      <t>.</t>
    </r>
  </si>
  <si>
    <t>Communication</t>
  </si>
  <si>
    <t>Zoom Account</t>
  </si>
  <si>
    <t>Mileage</t>
  </si>
  <si>
    <t>Non- Staff Travel</t>
  </si>
  <si>
    <r>
      <rPr>
        <sz val="10"/>
        <color rgb="FF000000"/>
        <rFont val="Arial"/>
      </rPr>
      <t xml:space="preserve">Communication sevices provide Verizon hotspots (4) to produce internet in rural communities or areas with limited or no service where professional learning services are being delivered. Zoom account to provide professional learning virtually when required. </t>
    </r>
    <r>
      <rPr>
        <u/>
        <sz val="10"/>
        <color rgb="FF000000"/>
        <rFont val="Arial"/>
      </rPr>
      <t>Total estimated cost: $2,860.00</t>
    </r>
    <r>
      <rPr>
        <sz val="10"/>
        <color rgb="FF000000"/>
        <rFont val="Arial"/>
      </rPr>
      <t>.</t>
    </r>
  </si>
  <si>
    <r>
      <rPr>
        <sz val="10"/>
        <color rgb="FF000000"/>
        <rFont val="Arial"/>
      </rPr>
      <t xml:space="preserve">Postage is required to send instructional materials and other required paper documents using US Mail and/or a shipping service. </t>
    </r>
    <r>
      <rPr>
        <u/>
        <sz val="10"/>
        <color rgb="FF000000"/>
        <rFont val="Arial"/>
      </rPr>
      <t>Total estimated cost: $500.00</t>
    </r>
    <r>
      <rPr>
        <sz val="10"/>
        <color rgb="FF000000"/>
        <rFont val="Arial"/>
      </rPr>
      <t>.</t>
    </r>
  </si>
  <si>
    <r>
      <rPr>
        <sz val="10"/>
        <color rgb="FF000000"/>
        <rFont val="Arial"/>
      </rPr>
      <t xml:space="preserve">Printing services will be utilized to produce conference and professional learning training materials such as posters, deliverables, and surveys. Printing will include but is not limited to: standards booklets, SBAC resource binders and evidence guides, NVACS lesson study booklets, parent and family engagement documents, NSTA programs, summer institute support materials, DOK question booklets, admistrator training materials, financial literacy workshop materials, computer science CSF, CSD, and CSP training materials. </t>
    </r>
    <r>
      <rPr>
        <u/>
        <sz val="10"/>
        <color rgb="FF000000"/>
        <rFont val="Arial"/>
      </rPr>
      <t>Total estimated cost: $500.00</t>
    </r>
    <r>
      <rPr>
        <sz val="10"/>
        <color rgb="FF000000"/>
        <rFont val="Arial"/>
      </rPr>
      <t>.</t>
    </r>
  </si>
  <si>
    <r>
      <rPr>
        <sz val="10"/>
        <color rgb="FF000000"/>
        <rFont val="Arial"/>
      </rPr>
      <t xml:space="preserve">Staff travel includes expenditures for transportation, hotel, per diem and other travel related expenses for RPDP staff. Travel cost is an estimate and it is dependent on District needs, and Department of Education meetings.. Services will be provided as requested from supported Districts. </t>
    </r>
    <r>
      <rPr>
        <u/>
        <sz val="10"/>
        <color rgb="FF000000"/>
        <rFont val="Arial"/>
      </rPr>
      <t>Total estimated costs: $14,500.00</t>
    </r>
    <r>
      <rPr>
        <sz val="10"/>
        <color rgb="FF000000"/>
        <rFont val="Arial"/>
      </rPr>
      <t xml:space="preserve">.			</t>
    </r>
  </si>
  <si>
    <r>
      <rPr>
        <sz val="10"/>
        <color rgb="FF000000"/>
        <rFont val="Arial"/>
      </rPr>
      <t xml:space="preserve">Mileage is for RPDP staff for district, regional, and state work when using their own vehicle. Rates will reflect current GSA rate of 70 cents per mile. </t>
    </r>
    <r>
      <rPr>
        <u/>
        <sz val="10"/>
        <color rgb="FF000000"/>
        <rFont val="Arial"/>
      </rPr>
      <t>Total estimated cost: $9,350.00</t>
    </r>
    <r>
      <rPr>
        <sz val="10"/>
        <color rgb="FF000000"/>
        <rFont val="Arial"/>
      </rPr>
      <t>.</t>
    </r>
  </si>
  <si>
    <t>Instructional Training Tools</t>
  </si>
  <si>
    <t>Supplies-Information Technology</t>
  </si>
  <si>
    <t>Supplies/Equipment (Copy Machine)</t>
  </si>
  <si>
    <t>Learning Stream Database</t>
  </si>
  <si>
    <r>
      <rPr>
        <sz val="10"/>
        <color rgb="FF000000"/>
        <rFont val="Arial"/>
      </rPr>
      <t xml:space="preserve">General Supplies - Training and office supplies (markers, pens, pencils, chart paper, copy paper, cardstock, batteries, staples, rubber bands, tape, crayons, envelopes, folders, binders, poster printer paper, etc) and other office supplies. </t>
    </r>
    <r>
      <rPr>
        <u/>
        <sz val="10"/>
        <color rgb="FF000000"/>
        <rFont val="Arial"/>
      </rPr>
      <t>Total estimated cost: $2,000.32</t>
    </r>
    <r>
      <rPr>
        <sz val="10"/>
        <color rgb="FF000000"/>
        <rFont val="Arial"/>
      </rPr>
      <t>.</t>
    </r>
  </si>
  <si>
    <r>
      <rPr>
        <sz val="10"/>
        <color rgb="FF000000"/>
        <rFont val="Arial"/>
      </rPr>
      <t xml:space="preserve">General Supplies - Instructional Training Tools (math manipulatives and STEM supply kits).  </t>
    </r>
    <r>
      <rPr>
        <u/>
        <sz val="10"/>
        <color rgb="FF000000"/>
        <rFont val="Arial"/>
      </rPr>
      <t>Total estimated cost $900.00</t>
    </r>
    <r>
      <rPr>
        <sz val="10"/>
        <color rgb="FF000000"/>
        <rFont val="Arial"/>
      </rPr>
      <t>.</t>
    </r>
  </si>
  <si>
    <r>
      <rPr>
        <sz val="10"/>
        <color rgb="FF000000"/>
        <rFont val="Arial"/>
      </rPr>
      <t xml:space="preserve">Books &amp; Periodicals - Professional texts purchased to support teacher/administrator training. Examples of books to include but not limited to: Classroom Ready Number Talks, Seven Simple Secrets, What Great Teachers Do Differntly, The Language Rich Classroom, Next Steps in Reading Instruction, The Teacher Clarity Playbook, Case Studies to Engage Every Family, The Lesson Planning Handbook, Shifitng the Balance, Powerful Partnerships, PLC+ Playbook, Success Critieria, The Writing Revolution, The Megabook of Fluency, and others.  </t>
    </r>
    <r>
      <rPr>
        <u/>
        <sz val="10"/>
        <color rgb="FF000000"/>
        <rFont val="Arial"/>
      </rPr>
      <t>Total estimated cost $3,000.00</t>
    </r>
    <r>
      <rPr>
        <sz val="10"/>
        <color rgb="FF000000"/>
        <rFont val="Arial"/>
      </rPr>
      <t>.</t>
    </r>
  </si>
  <si>
    <r>
      <rPr>
        <sz val="10"/>
        <color rgb="FF000000"/>
        <rFont val="Arial"/>
      </rPr>
      <t xml:space="preserve">Supplies-Information Technology - Small technology equipment repair and replacement (cords, cables, chargers, flash drives, keyboards, mice, monitors,speakers, computer cases, etc), copy machine toner, and printer toner/ink.  </t>
    </r>
    <r>
      <rPr>
        <u/>
        <sz val="10"/>
        <color rgb="FF000000"/>
        <rFont val="Arial"/>
      </rPr>
      <t>Total estimated cost $500.00</t>
    </r>
    <r>
      <rPr>
        <sz val="10"/>
        <color rgb="FF000000"/>
        <rFont val="Arial"/>
      </rPr>
      <t>.</t>
    </r>
  </si>
  <si>
    <r>
      <rPr>
        <sz val="10"/>
        <color rgb="FF000000"/>
        <rFont val="Arial"/>
      </rPr>
      <t xml:space="preserve">Web Based &amp; Similar - Staff web-based tools for designing and delivering professional development (Padlet, PearDeck, DocHub, Screencastify, Google Enterprise, etc). Website domain names (rpdp.net Weebly site).  </t>
    </r>
    <r>
      <rPr>
        <u/>
        <sz val="10"/>
        <color rgb="FF000000"/>
        <rFont val="Arial"/>
      </rPr>
      <t>Total estimated cost: $5,111.68</t>
    </r>
    <r>
      <rPr>
        <sz val="10"/>
        <color rgb="FF000000"/>
        <rFont val="Arial"/>
      </rPr>
      <t>.</t>
    </r>
  </si>
  <si>
    <r>
      <rPr>
        <sz val="10"/>
        <color rgb="FF000000"/>
        <rFont val="Arial"/>
      </rPr>
      <t xml:space="preserve">Web Based &amp; Similar - Monthly subscription for Learning Stream registration management and database software with two administrative users.  </t>
    </r>
    <r>
      <rPr>
        <u/>
        <sz val="10"/>
        <color rgb="FF000000"/>
        <rFont val="Arial"/>
      </rPr>
      <t>Total estimated cost: $7,168.32</t>
    </r>
    <r>
      <rPr>
        <sz val="10"/>
        <color rgb="FF000000"/>
        <rFont val="Arial"/>
      </rPr>
      <t>.</t>
    </r>
  </si>
  <si>
    <r>
      <rPr>
        <sz val="10"/>
        <color rgb="FF000000"/>
        <rFont val="Arial"/>
      </rPr>
      <t xml:space="preserve">Dues &amp; Fees - Costs associated with professional memberships (NCTM, ILA, ASCD, Education Week, NAEYC, TESOL, etc).  </t>
    </r>
    <r>
      <rPr>
        <u/>
        <sz val="10"/>
        <color rgb="FF000000"/>
        <rFont val="Arial"/>
      </rPr>
      <t>Total estimated cost: $2,250.00</t>
    </r>
    <r>
      <rPr>
        <sz val="10"/>
        <color rgb="FF000000"/>
        <rFont val="Arial"/>
      </rPr>
      <t>.</t>
    </r>
  </si>
  <si>
    <t>Approved Indirect Cost</t>
  </si>
  <si>
    <t>TOTAL 700</t>
  </si>
  <si>
    <t xml:space="preserve">Other Items </t>
  </si>
  <si>
    <t>Pass through Districts</t>
  </si>
  <si>
    <t>Pass through Charter Schools</t>
  </si>
  <si>
    <t>Pass through Other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</si>
</sst>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Red]&quot;$&quot;#,##0.00"/>
    <numFmt numFmtId="166" formatCode="_([$$-409]* #,##0.00_);_([$$-409]* \(#,##0.00\);_([$$-409]* &quot;-&quot;??_);_(@_)"/>
  </numFmts>
  <fonts count="12" x14ac:knownFonts="1">
    <font>
      <sz val="10"/>
      <name val="Arial"/>
      <family val="2"/>
    </font>
    <font>
      <sz val="11"/>
      <color theme="1"/>
      <name val="Calibri"/>
      <family val="2"/>
      <scheme val="minor"/>
    </font>
    <font>
      <sz val="10"/>
      <name val="Arial"/>
      <family val="2"/>
    </font>
    <font>
      <b/>
      <sz val="10"/>
      <name val="Arial"/>
      <family val="2"/>
    </font>
    <font>
      <b/>
      <u/>
      <sz val="10"/>
      <name val="Arial"/>
      <family val="2"/>
    </font>
    <font>
      <sz val="11"/>
      <name val="Arial"/>
      <family val="2"/>
    </font>
    <font>
      <sz val="11"/>
      <name val="Calibri"/>
      <family val="2"/>
      <scheme val="minor"/>
    </font>
    <font>
      <b/>
      <sz val="10"/>
      <color indexed="10"/>
      <name val="Arial"/>
      <family val="2"/>
    </font>
    <font>
      <b/>
      <sz val="9"/>
      <name val="Arial"/>
      <family val="2"/>
    </font>
    <font>
      <sz val="10"/>
      <color rgb="FF000000"/>
      <name val="Arial"/>
    </font>
    <font>
      <u/>
      <sz val="10"/>
      <color rgb="FF000000"/>
      <name val="Arial"/>
    </font>
    <font>
      <b/>
      <sz val="10"/>
      <color rgb="FFA20000"/>
      <name val="Arial"/>
      <family val="2"/>
    </font>
  </fonts>
  <fills count="14">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2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CD5B4"/>
        <bgColor indexed="64"/>
      </patternFill>
    </fill>
  </fills>
  <borders count="6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right/>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medium">
        <color indexed="64"/>
      </left>
      <right/>
      <top/>
      <bottom/>
      <diagonal/>
    </border>
    <border>
      <left style="medium">
        <color indexed="64"/>
      </left>
      <right style="double">
        <color indexed="64"/>
      </right>
      <top/>
      <bottom/>
      <diagonal/>
    </border>
    <border>
      <left style="double">
        <color indexed="64"/>
      </left>
      <right style="double">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double">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medium">
        <color indexed="64"/>
      </bottom>
      <diagonal/>
    </border>
    <border>
      <left/>
      <right style="medium">
        <color indexed="64"/>
      </right>
      <top/>
      <bottom style="thin">
        <color indexed="64"/>
      </bottom>
      <diagonal/>
    </border>
    <border>
      <left/>
      <right style="medium">
        <color rgb="FF000000"/>
      </right>
      <top/>
      <bottom/>
      <diagonal/>
    </border>
  </borders>
  <cellStyleXfs count="5">
    <xf numFmtId="0" fontId="0" fillId="0" borderId="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74">
    <xf numFmtId="0" fontId="0" fillId="0" borderId="0" xfId="0"/>
    <xf numFmtId="0" fontId="0" fillId="0" borderId="0" xfId="0" applyProtection="1">
      <protection locked="0"/>
    </xf>
    <xf numFmtId="0" fontId="2" fillId="0" borderId="0" xfId="0" applyFont="1" applyProtection="1">
      <protection locked="0"/>
    </xf>
    <xf numFmtId="0" fontId="3" fillId="0" borderId="0" xfId="0" quotePrefix="1" applyFont="1" applyAlignment="1" applyProtection="1">
      <alignment horizontal="left"/>
      <protection locked="0"/>
    </xf>
    <xf numFmtId="2" fontId="2" fillId="2" borderId="1" xfId="0" applyNumberFormat="1" applyFont="1" applyFill="1" applyBorder="1" applyAlignment="1" applyProtection="1">
      <alignment horizontal="right" wrapText="1"/>
      <protection locked="0"/>
    </xf>
    <xf numFmtId="0" fontId="3" fillId="0" borderId="0" xfId="0" applyFont="1" applyAlignment="1" applyProtection="1">
      <alignment horizontal="left"/>
      <protection locked="0"/>
    </xf>
    <xf numFmtId="2" fontId="2" fillId="0" borderId="0" xfId="0" applyNumberFormat="1"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center"/>
      <protection locked="0"/>
    </xf>
    <xf numFmtId="49" fontId="3" fillId="0" borderId="0" xfId="0" quotePrefix="1" applyNumberFormat="1" applyFont="1" applyProtection="1">
      <protection locked="0"/>
    </xf>
    <xf numFmtId="0" fontId="4" fillId="0" borderId="0" xfId="0" applyFont="1" applyProtection="1">
      <protection locked="0"/>
    </xf>
    <xf numFmtId="0" fontId="3" fillId="0" borderId="0" xfId="0" quotePrefix="1" applyFont="1" applyAlignment="1" applyProtection="1">
      <alignment horizontal="center"/>
      <protection locked="0"/>
    </xf>
    <xf numFmtId="1" fontId="2" fillId="4" borderId="1" xfId="0" applyNumberFormat="1" applyFont="1" applyFill="1" applyBorder="1" applyAlignment="1" applyProtection="1">
      <alignment horizontal="center"/>
      <protection locked="0"/>
    </xf>
    <xf numFmtId="2" fontId="2" fillId="0" borderId="0" xfId="0" applyNumberFormat="1" applyFont="1" applyProtection="1">
      <protection locked="0"/>
    </xf>
    <xf numFmtId="0" fontId="3" fillId="0" borderId="3" xfId="0" applyFont="1" applyBorder="1" applyAlignment="1">
      <alignment horizontal="center"/>
    </xf>
    <xf numFmtId="0" fontId="3" fillId="0" borderId="4" xfId="0" applyFont="1" applyBorder="1" applyAlignment="1">
      <alignment horizontal="center"/>
    </xf>
    <xf numFmtId="0" fontId="0" fillId="0" borderId="5" xfId="0" applyBorder="1"/>
    <xf numFmtId="0" fontId="3" fillId="0" borderId="5" xfId="0" applyFont="1" applyBorder="1" applyAlignment="1">
      <alignment horizontal="center"/>
    </xf>
    <xf numFmtId="0" fontId="0" fillId="0" borderId="6" xfId="0" applyBorder="1" applyAlignment="1">
      <alignment horizontal="left"/>
    </xf>
    <xf numFmtId="0" fontId="2" fillId="4" borderId="7" xfId="0" applyFont="1" applyFill="1" applyBorder="1"/>
    <xf numFmtId="0" fontId="0" fillId="4" borderId="7" xfId="0" applyFill="1" applyBorder="1"/>
    <xf numFmtId="0" fontId="0" fillId="0" borderId="11" xfId="0" applyBorder="1" applyAlignment="1">
      <alignment horizontal="left"/>
    </xf>
    <xf numFmtId="0" fontId="2" fillId="0" borderId="7" xfId="0" applyFont="1" applyBorder="1"/>
    <xf numFmtId="0" fontId="0" fillId="0" borderId="4" xfId="0" applyBorder="1" applyAlignment="1">
      <alignment horizontal="left"/>
    </xf>
    <xf numFmtId="0" fontId="5" fillId="5" borderId="13" xfId="0" applyFont="1" applyFill="1" applyBorder="1" applyAlignment="1">
      <alignment horizontal="center"/>
    </xf>
    <xf numFmtId="0" fontId="0" fillId="0" borderId="15" xfId="0" applyBorder="1" applyAlignment="1">
      <alignment horizontal="left"/>
    </xf>
    <xf numFmtId="0" fontId="3" fillId="4" borderId="7" xfId="0" applyFont="1" applyFill="1" applyBorder="1"/>
    <xf numFmtId="0" fontId="0" fillId="0" borderId="7" xfId="0" applyBorder="1"/>
    <xf numFmtId="0" fontId="2" fillId="0" borderId="16" xfId="0" applyFont="1" applyBorder="1"/>
    <xf numFmtId="0" fontId="2" fillId="0" borderId="7" xfId="0" applyFont="1" applyBorder="1" applyAlignment="1">
      <alignment wrapText="1"/>
    </xf>
    <xf numFmtId="0" fontId="3" fillId="0" borderId="17" xfId="0" applyFont="1" applyBorder="1" applyAlignment="1">
      <alignment horizontal="left"/>
    </xf>
    <xf numFmtId="0" fontId="0" fillId="0" borderId="18" xfId="0" applyBorder="1"/>
    <xf numFmtId="0" fontId="2" fillId="6" borderId="19" xfId="0" applyFont="1" applyFill="1" applyBorder="1" applyAlignment="1" applyProtection="1">
      <alignment horizontal="left"/>
      <protection locked="0"/>
    </xf>
    <xf numFmtId="44" fontId="0" fillId="0" borderId="0" xfId="0" applyNumberFormat="1"/>
    <xf numFmtId="0" fontId="3" fillId="9" borderId="19" xfId="0" applyFont="1" applyFill="1" applyBorder="1" applyAlignment="1">
      <alignment horizontal="left"/>
    </xf>
    <xf numFmtId="0" fontId="0" fillId="9" borderId="18" xfId="0" applyFill="1" applyBorder="1"/>
    <xf numFmtId="39" fontId="0" fillId="0" borderId="0" xfId="0" applyNumberFormat="1"/>
    <xf numFmtId="0" fontId="5" fillId="0" borderId="0" xfId="0" applyFont="1"/>
    <xf numFmtId="2" fontId="2" fillId="2" borderId="1" xfId="0" applyNumberFormat="1" applyFont="1" applyFill="1" applyBorder="1" applyAlignment="1" applyProtection="1">
      <alignment horizontal="center"/>
      <protection locked="0"/>
    </xf>
    <xf numFmtId="0" fontId="5" fillId="0" borderId="0" xfId="0" applyFont="1" applyProtection="1">
      <protection locked="0"/>
    </xf>
    <xf numFmtId="14" fontId="2" fillId="2" borderId="1" xfId="0" applyNumberFormat="1" applyFont="1" applyFill="1" applyBorder="1" applyAlignment="1" applyProtection="1">
      <alignment horizontal="center"/>
      <protection locked="0"/>
    </xf>
    <xf numFmtId="0" fontId="5" fillId="0" borderId="0" xfId="0" quotePrefix="1" applyFont="1" applyAlignment="1">
      <alignment horizontal="left"/>
    </xf>
    <xf numFmtId="0" fontId="2" fillId="0" borderId="0" xfId="0" applyFont="1"/>
    <xf numFmtId="0" fontId="0" fillId="0" borderId="24" xfId="0" applyBorder="1" applyAlignment="1">
      <alignment horizontal="centerContinuous"/>
    </xf>
    <xf numFmtId="0" fontId="0" fillId="0" borderId="25" xfId="0" applyBorder="1" applyAlignment="1">
      <alignment horizontal="centerContinuous"/>
    </xf>
    <xf numFmtId="0" fontId="0" fillId="0" borderId="26" xfId="0" applyBorder="1"/>
    <xf numFmtId="0" fontId="2" fillId="0" borderId="27" xfId="0" applyFont="1" applyBorder="1"/>
    <xf numFmtId="0" fontId="0" fillId="0" borderId="29" xfId="0" applyBorder="1"/>
    <xf numFmtId="0" fontId="3" fillId="0" borderId="0" xfId="0" applyFont="1"/>
    <xf numFmtId="0" fontId="3" fillId="8" borderId="6" xfId="0" applyFont="1" applyFill="1" applyBorder="1"/>
    <xf numFmtId="0" fontId="0" fillId="0" borderId="4" xfId="0" applyBorder="1"/>
    <xf numFmtId="10" fontId="0" fillId="6" borderId="19" xfId="0" applyNumberFormat="1" applyFill="1" applyBorder="1" applyAlignment="1">
      <alignment horizontal="left"/>
    </xf>
    <xf numFmtId="44" fontId="0" fillId="4" borderId="8" xfId="1" applyFont="1" applyFill="1" applyBorder="1" applyAlignment="1">
      <alignment horizontal="right"/>
    </xf>
    <xf numFmtId="44" fontId="0" fillId="4" borderId="6" xfId="1" applyFont="1" applyFill="1" applyBorder="1"/>
    <xf numFmtId="44" fontId="0" fillId="4" borderId="9" xfId="1" applyFont="1" applyFill="1" applyBorder="1"/>
    <xf numFmtId="44" fontId="0" fillId="4" borderId="10" xfId="1" applyFont="1" applyFill="1" applyBorder="1" applyAlignment="1">
      <alignment horizontal="right"/>
    </xf>
    <xf numFmtId="44" fontId="0" fillId="0" borderId="6" xfId="1" applyFont="1" applyBorder="1"/>
    <xf numFmtId="44" fontId="5" fillId="5" borderId="12" xfId="1" applyFont="1" applyFill="1" applyBorder="1" applyAlignment="1">
      <alignment horizontal="center"/>
    </xf>
    <xf numFmtId="44" fontId="5" fillId="5" borderId="13" xfId="1" applyFont="1" applyFill="1" applyBorder="1" applyAlignment="1">
      <alignment horizontal="center"/>
    </xf>
    <xf numFmtId="44" fontId="5" fillId="5" borderId="14" xfId="1" applyFont="1" applyFill="1" applyBorder="1" applyAlignment="1">
      <alignment horizontal="center"/>
    </xf>
    <xf numFmtId="44" fontId="0" fillId="0" borderId="19" xfId="1" applyFont="1" applyBorder="1" applyAlignment="1">
      <alignment horizontal="right"/>
    </xf>
    <xf numFmtId="44" fontId="0" fillId="8" borderId="6" xfId="1" applyFont="1" applyFill="1" applyBorder="1"/>
    <xf numFmtId="44" fontId="0" fillId="0" borderId="21" xfId="1" applyFont="1" applyBorder="1"/>
    <xf numFmtId="44" fontId="5" fillId="9" borderId="22" xfId="1" applyFont="1" applyFill="1" applyBorder="1" applyAlignment="1">
      <alignment horizontal="right"/>
    </xf>
    <xf numFmtId="44" fontId="6" fillId="7" borderId="20" xfId="1" applyFont="1" applyFill="1" applyBorder="1" applyAlignment="1">
      <alignment horizontal="center"/>
    </xf>
    <xf numFmtId="44" fontId="6" fillId="7" borderId="20" xfId="1" quotePrefix="1" applyFont="1" applyFill="1" applyBorder="1" applyAlignment="1">
      <alignment horizontal="center"/>
    </xf>
    <xf numFmtId="0" fontId="3" fillId="0" borderId="26" xfId="0" applyFont="1" applyBorder="1" applyAlignment="1">
      <alignment horizontal="centerContinuous"/>
    </xf>
    <xf numFmtId="0" fontId="0" fillId="0" borderId="0" xfId="0" applyAlignment="1">
      <alignment horizontal="centerContinuous"/>
    </xf>
    <xf numFmtId="0" fontId="0" fillId="0" borderId="27" xfId="0" applyBorder="1" applyAlignment="1">
      <alignment horizontal="centerContinuous"/>
    </xf>
    <xf numFmtId="1" fontId="2" fillId="0" borderId="1" xfId="0" applyNumberFormat="1" applyFont="1" applyBorder="1" applyAlignment="1" applyProtection="1">
      <alignment horizontal="center"/>
      <protection locked="0"/>
    </xf>
    <xf numFmtId="44" fontId="0" fillId="6" borderId="31" xfId="1" applyFont="1" applyFill="1" applyBorder="1"/>
    <xf numFmtId="44" fontId="0" fillId="6" borderId="19" xfId="0" applyNumberFormat="1" applyFill="1" applyBorder="1"/>
    <xf numFmtId="0" fontId="2" fillId="0" borderId="11" xfId="0" applyFont="1" applyBorder="1" applyAlignment="1">
      <alignment horizontal="left"/>
    </xf>
    <xf numFmtId="0" fontId="7" fillId="0" borderId="0" xfId="0" applyFont="1" applyProtection="1">
      <protection locked="0"/>
    </xf>
    <xf numFmtId="44" fontId="2" fillId="0" borderId="0" xfId="0" applyNumberFormat="1" applyFont="1" applyProtection="1">
      <protection locked="0"/>
    </xf>
    <xf numFmtId="49" fontId="3" fillId="0" borderId="32" xfId="0" applyNumberFormat="1" applyFont="1" applyBorder="1" applyAlignment="1" applyProtection="1">
      <alignment horizontal="center"/>
      <protection locked="0"/>
    </xf>
    <xf numFmtId="0" fontId="2" fillId="0" borderId="0" xfId="0" applyFont="1" applyAlignment="1" applyProtection="1">
      <alignment horizontal="left"/>
      <protection locked="0"/>
    </xf>
    <xf numFmtId="44" fontId="3" fillId="0" borderId="0" xfId="0" applyNumberFormat="1" applyFont="1" applyAlignment="1" applyProtection="1">
      <alignment horizontal="center"/>
      <protection locked="0"/>
    </xf>
    <xf numFmtId="0" fontId="3" fillId="0" borderId="33" xfId="0" applyFont="1" applyBorder="1" applyAlignment="1" applyProtection="1">
      <alignment horizontal="center" vertical="top" wrapText="1"/>
      <protection locked="0"/>
    </xf>
    <xf numFmtId="0" fontId="3" fillId="0" borderId="34" xfId="0" applyFont="1" applyBorder="1" applyAlignment="1" applyProtection="1">
      <alignment horizontal="center" vertical="top" wrapText="1"/>
      <protection locked="0"/>
    </xf>
    <xf numFmtId="0" fontId="3" fillId="0" borderId="35" xfId="0" applyFont="1" applyBorder="1" applyAlignment="1" applyProtection="1">
      <alignment horizontal="center" vertical="top" wrapText="1"/>
      <protection locked="0"/>
    </xf>
    <xf numFmtId="44" fontId="3" fillId="0" borderId="36" xfId="0" applyNumberFormat="1" applyFont="1" applyBorder="1" applyAlignment="1" applyProtection="1">
      <alignment horizontal="center" vertical="top" wrapText="1"/>
      <protection locked="0"/>
    </xf>
    <xf numFmtId="44" fontId="3" fillId="10" borderId="37" xfId="0" applyNumberFormat="1" applyFont="1" applyFill="1" applyBorder="1" applyAlignment="1" applyProtection="1">
      <alignment horizontal="center" vertical="top" wrapText="1"/>
      <protection locked="0"/>
    </xf>
    <xf numFmtId="0" fontId="3" fillId="0" borderId="38" xfId="0" applyFont="1" applyBorder="1" applyAlignment="1" applyProtection="1">
      <alignment horizontal="center"/>
      <protection locked="0"/>
    </xf>
    <xf numFmtId="0" fontId="3" fillId="0" borderId="0" xfId="0" applyFont="1" applyAlignment="1" applyProtection="1">
      <alignment wrapText="1"/>
      <protection locked="0"/>
    </xf>
    <xf numFmtId="0" fontId="2" fillId="0" borderId="39" xfId="0" applyFont="1" applyBorder="1" applyAlignment="1" applyProtection="1">
      <alignment horizontal="center"/>
      <protection locked="0"/>
    </xf>
    <xf numFmtId="0" fontId="2" fillId="0" borderId="0" xfId="0" applyFont="1" applyAlignment="1" applyProtection="1">
      <alignment horizontal="center"/>
      <protection locked="0"/>
    </xf>
    <xf numFmtId="44" fontId="2" fillId="0" borderId="40" xfId="3" applyFont="1" applyBorder="1" applyProtection="1">
      <protection locked="0"/>
    </xf>
    <xf numFmtId="44" fontId="2" fillId="0" borderId="41" xfId="0" applyNumberFormat="1" applyFont="1" applyBorder="1" applyProtection="1">
      <protection locked="0"/>
    </xf>
    <xf numFmtId="44" fontId="2" fillId="0" borderId="42" xfId="0" applyNumberFormat="1" applyFont="1" applyBorder="1" applyProtection="1">
      <protection locked="0"/>
    </xf>
    <xf numFmtId="0" fontId="2" fillId="0" borderId="4" xfId="0" applyFont="1" applyBorder="1" applyAlignment="1" applyProtection="1">
      <alignment horizontal="center"/>
      <protection locked="0"/>
    </xf>
    <xf numFmtId="44" fontId="2" fillId="0" borderId="43" xfId="3" applyFont="1" applyBorder="1" applyProtection="1">
      <protection locked="0"/>
    </xf>
    <xf numFmtId="44" fontId="2" fillId="0" borderId="44" xfId="0" applyNumberFormat="1" applyFont="1" applyBorder="1" applyProtection="1">
      <protection locked="0"/>
    </xf>
    <xf numFmtId="44" fontId="2" fillId="0" borderId="45" xfId="0" applyNumberFormat="1" applyFont="1" applyBorder="1" applyProtection="1">
      <protection locked="0"/>
    </xf>
    <xf numFmtId="0" fontId="2" fillId="0" borderId="38" xfId="0" applyFont="1" applyBorder="1" applyAlignment="1" applyProtection="1">
      <alignment horizontal="center"/>
      <protection locked="0"/>
    </xf>
    <xf numFmtId="0" fontId="2" fillId="11" borderId="0" xfId="0" applyFont="1" applyFill="1" applyAlignment="1" applyProtection="1">
      <alignment wrapText="1"/>
      <protection locked="0"/>
    </xf>
    <xf numFmtId="2" fontId="2" fillId="2" borderId="4" xfId="0" applyNumberFormat="1" applyFont="1" applyFill="1" applyBorder="1" applyAlignment="1" applyProtection="1">
      <alignment horizontal="center"/>
      <protection locked="0"/>
    </xf>
    <xf numFmtId="0" fontId="2" fillId="2" borderId="0" xfId="0" applyFont="1" applyFill="1" applyAlignment="1" applyProtection="1">
      <alignment horizontal="center"/>
      <protection locked="0"/>
    </xf>
    <xf numFmtId="44" fontId="2" fillId="2" borderId="43" xfId="3" applyFont="1" applyFill="1" applyBorder="1" applyProtection="1">
      <protection locked="0"/>
    </xf>
    <xf numFmtId="44" fontId="2" fillId="6" borderId="44" xfId="0" applyNumberFormat="1" applyFont="1" applyFill="1" applyBorder="1" applyProtection="1">
      <protection locked="0"/>
    </xf>
    <xf numFmtId="0" fontId="2" fillId="0" borderId="0" xfId="0" applyFont="1" applyAlignment="1" applyProtection="1">
      <alignment wrapText="1"/>
      <protection locked="0"/>
    </xf>
    <xf numFmtId="2" fontId="2" fillId="0" borderId="4" xfId="0" applyNumberFormat="1" applyFont="1" applyBorder="1" applyAlignment="1" applyProtection="1">
      <alignment horizontal="center"/>
      <protection locked="0"/>
    </xf>
    <xf numFmtId="44" fontId="2" fillId="0" borderId="43" xfId="3" applyFont="1" applyFill="1" applyBorder="1" applyProtection="1">
      <protection locked="0"/>
    </xf>
    <xf numFmtId="164" fontId="2" fillId="0" borderId="4" xfId="0" applyNumberFormat="1" applyFont="1" applyBorder="1" applyAlignment="1" applyProtection="1">
      <alignment horizontal="center"/>
      <protection locked="0"/>
    </xf>
    <xf numFmtId="0" fontId="3" fillId="0" borderId="46" xfId="0" applyFont="1" applyBorder="1" applyAlignment="1" applyProtection="1">
      <alignment horizontal="left" wrapText="1"/>
      <protection locked="0"/>
    </xf>
    <xf numFmtId="0" fontId="3" fillId="0" borderId="47" xfId="0" applyFont="1" applyBorder="1" applyAlignment="1" applyProtection="1">
      <alignment horizontal="left" wrapText="1"/>
      <protection locked="0"/>
    </xf>
    <xf numFmtId="0" fontId="3" fillId="0" borderId="48" xfId="0" applyFont="1" applyBorder="1" applyAlignment="1" applyProtection="1">
      <alignment horizontal="left" wrapText="1"/>
      <protection locked="0"/>
    </xf>
    <xf numFmtId="0" fontId="2" fillId="0" borderId="50"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4" borderId="19" xfId="0" applyFont="1" applyFill="1" applyBorder="1" applyAlignment="1" applyProtection="1">
      <alignment horizontal="right"/>
      <protection locked="0"/>
    </xf>
    <xf numFmtId="44" fontId="3" fillId="4" borderId="52" xfId="0" applyNumberFormat="1" applyFont="1" applyFill="1" applyBorder="1"/>
    <xf numFmtId="44" fontId="3" fillId="4" borderId="53" xfId="0" applyNumberFormat="1" applyFont="1" applyFill="1" applyBorder="1" applyProtection="1">
      <protection locked="0"/>
    </xf>
    <xf numFmtId="0" fontId="3" fillId="0" borderId="5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6" xfId="0" applyFont="1" applyBorder="1" applyProtection="1">
      <protection locked="0"/>
    </xf>
    <xf numFmtId="44" fontId="2" fillId="0" borderId="55" xfId="0" applyNumberFormat="1" applyFont="1" applyBorder="1" applyProtection="1">
      <protection locked="0"/>
    </xf>
    <xf numFmtId="165" fontId="2" fillId="0" borderId="4" xfId="0" applyNumberFormat="1" applyFont="1" applyBorder="1" applyProtection="1">
      <protection locked="0"/>
    </xf>
    <xf numFmtId="44" fontId="2" fillId="0" borderId="56" xfId="0" applyNumberFormat="1" applyFont="1" applyBorder="1" applyProtection="1">
      <protection locked="0"/>
    </xf>
    <xf numFmtId="0" fontId="2" fillId="11" borderId="0" xfId="0" applyFont="1" applyFill="1" applyProtection="1">
      <protection locked="0"/>
    </xf>
    <xf numFmtId="39" fontId="2" fillId="2" borderId="4" xfId="3" applyNumberFormat="1" applyFont="1" applyFill="1" applyBorder="1" applyAlignment="1" applyProtection="1">
      <alignment horizontal="center"/>
      <protection locked="0"/>
    </xf>
    <xf numFmtId="0" fontId="2" fillId="2" borderId="4" xfId="3" applyNumberFormat="1" applyFont="1" applyFill="1" applyBorder="1" applyAlignment="1" applyProtection="1">
      <alignment horizontal="center"/>
      <protection locked="0"/>
    </xf>
    <xf numFmtId="44" fontId="2" fillId="2" borderId="4" xfId="2" applyNumberFormat="1" applyFont="1" applyFill="1" applyBorder="1" applyProtection="1">
      <protection locked="0"/>
    </xf>
    <xf numFmtId="0" fontId="2" fillId="0" borderId="1" xfId="0" applyFont="1" applyBorder="1" applyProtection="1">
      <protection locked="0"/>
    </xf>
    <xf numFmtId="0" fontId="2" fillId="0" borderId="5" xfId="0" applyFont="1" applyBorder="1" applyAlignment="1" applyProtection="1">
      <alignment horizontal="center"/>
      <protection locked="0"/>
    </xf>
    <xf numFmtId="0" fontId="2" fillId="0" borderId="5" xfId="0" applyFont="1" applyBorder="1" applyProtection="1">
      <protection locked="0"/>
    </xf>
    <xf numFmtId="44" fontId="2" fillId="0" borderId="57" xfId="0" applyNumberFormat="1" applyFont="1" applyBorder="1" applyProtection="1">
      <protection locked="0"/>
    </xf>
    <xf numFmtId="44" fontId="2" fillId="0" borderId="58" xfId="0" applyNumberFormat="1" applyFont="1" applyBorder="1" applyProtection="1">
      <protection locked="0"/>
    </xf>
    <xf numFmtId="0" fontId="3" fillId="0" borderId="46" xfId="0" applyFont="1" applyBorder="1" applyAlignment="1" applyProtection="1">
      <alignment horizontal="left"/>
      <protection locked="0"/>
    </xf>
    <xf numFmtId="0" fontId="3" fillId="0" borderId="47" xfId="0" applyFont="1" applyBorder="1" applyAlignment="1" applyProtection="1">
      <alignment horizontal="left"/>
      <protection locked="0"/>
    </xf>
    <xf numFmtId="0" fontId="3" fillId="0" borderId="48" xfId="0" applyFont="1" applyBorder="1" applyAlignment="1" applyProtection="1">
      <alignment horizontal="left"/>
      <protection locked="0"/>
    </xf>
    <xf numFmtId="0" fontId="3" fillId="4" borderId="17" xfId="0" applyFont="1" applyFill="1" applyBorder="1" applyAlignment="1" applyProtection="1">
      <alignment horizontal="right"/>
      <protection locked="0"/>
    </xf>
    <xf numFmtId="0" fontId="8" fillId="0" borderId="0" xfId="0" applyFont="1" applyProtection="1">
      <protection locked="0"/>
    </xf>
    <xf numFmtId="44" fontId="2" fillId="0" borderId="0" xfId="3" applyFont="1" applyProtection="1">
      <protection locked="0"/>
    </xf>
    <xf numFmtId="0" fontId="2" fillId="2" borderId="4" xfId="0" applyFont="1" applyFill="1" applyBorder="1" applyAlignment="1" applyProtection="1">
      <alignment horizontal="center"/>
      <protection locked="0"/>
    </xf>
    <xf numFmtId="44" fontId="2" fillId="2" borderId="0" xfId="3" applyFont="1" applyFill="1" applyProtection="1">
      <protection locked="0"/>
    </xf>
    <xf numFmtId="44" fontId="2" fillId="0" borderId="0" xfId="3" applyFont="1" applyFill="1" applyProtection="1">
      <protection locked="0"/>
    </xf>
    <xf numFmtId="0" fontId="3" fillId="12" borderId="46" xfId="0" applyFont="1" applyFill="1" applyBorder="1" applyAlignment="1" applyProtection="1">
      <alignment horizontal="left"/>
      <protection locked="0"/>
    </xf>
    <xf numFmtId="0" fontId="3" fillId="12" borderId="47" xfId="0" applyFont="1" applyFill="1" applyBorder="1" applyAlignment="1" applyProtection="1">
      <alignment horizontal="left"/>
      <protection locked="0"/>
    </xf>
    <xf numFmtId="0" fontId="3" fillId="12" borderId="48" xfId="0" applyFont="1" applyFill="1" applyBorder="1" applyAlignment="1" applyProtection="1">
      <alignment horizontal="left"/>
      <protection locked="0"/>
    </xf>
    <xf numFmtId="0" fontId="8" fillId="0" borderId="47" xfId="0" applyFont="1" applyBorder="1" applyProtection="1">
      <protection locked="0"/>
    </xf>
    <xf numFmtId="0" fontId="2" fillId="0" borderId="46" xfId="0" applyFont="1" applyBorder="1" applyAlignment="1" applyProtection="1">
      <alignment horizontal="center"/>
      <protection locked="0"/>
    </xf>
    <xf numFmtId="44" fontId="2" fillId="0" borderId="47" xfId="3" applyFont="1" applyBorder="1" applyProtection="1">
      <protection locked="0"/>
    </xf>
    <xf numFmtId="0" fontId="2" fillId="0" borderId="43"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60"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3" fillId="4" borderId="7" xfId="0" applyFont="1" applyFill="1" applyBorder="1" applyAlignment="1" applyProtection="1">
      <alignment horizontal="right"/>
      <protection locked="0"/>
    </xf>
    <xf numFmtId="44" fontId="3" fillId="4" borderId="7" xfId="0" applyNumberFormat="1" applyFont="1" applyFill="1" applyBorder="1"/>
    <xf numFmtId="44" fontId="3" fillId="4" borderId="7" xfId="0" applyNumberFormat="1" applyFont="1" applyFill="1" applyBorder="1" applyProtection="1">
      <protection locked="0"/>
    </xf>
    <xf numFmtId="0" fontId="8" fillId="0" borderId="43" xfId="0" applyFont="1" applyBorder="1" applyAlignment="1" applyProtection="1">
      <alignment wrapText="1"/>
      <protection locked="0"/>
    </xf>
    <xf numFmtId="44" fontId="3" fillId="0" borderId="58" xfId="0" applyNumberFormat="1" applyFont="1" applyBorder="1" applyProtection="1">
      <protection locked="0"/>
    </xf>
    <xf numFmtId="44" fontId="3" fillId="0" borderId="45" xfId="0" applyNumberFormat="1" applyFont="1" applyBorder="1" applyProtection="1">
      <protection locked="0"/>
    </xf>
    <xf numFmtId="44" fontId="2" fillId="0" borderId="51" xfId="3" applyFont="1" applyFill="1" applyBorder="1" applyProtection="1">
      <protection locked="0"/>
    </xf>
    <xf numFmtId="0" fontId="2" fillId="0" borderId="5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61" xfId="0" applyFont="1" applyBorder="1" applyAlignment="1" applyProtection="1">
      <alignment horizontal="left" wrapText="1"/>
      <protection locked="0"/>
    </xf>
    <xf numFmtId="0" fontId="3" fillId="4" borderId="19" xfId="0" applyFont="1" applyFill="1" applyBorder="1" applyAlignment="1" applyProtection="1">
      <alignment horizontal="right" wrapText="1"/>
      <protection locked="0"/>
    </xf>
    <xf numFmtId="0" fontId="8" fillId="0" borderId="3" xfId="0" applyFont="1" applyBorder="1" applyProtection="1">
      <protection locked="0"/>
    </xf>
    <xf numFmtId="44" fontId="2" fillId="0" borderId="3" xfId="3" applyFont="1" applyFill="1" applyBorder="1" applyProtection="1">
      <protection locked="0"/>
    </xf>
    <xf numFmtId="0" fontId="3" fillId="0" borderId="46" xfId="0" applyFont="1" applyBorder="1" applyProtection="1">
      <protection locked="0"/>
    </xf>
    <xf numFmtId="0" fontId="2" fillId="0" borderId="47" xfId="0" applyFont="1" applyBorder="1" applyProtection="1">
      <protection locked="0"/>
    </xf>
    <xf numFmtId="0" fontId="2" fillId="0" borderId="48" xfId="0" applyFont="1" applyBorder="1" applyProtection="1">
      <protection locked="0"/>
    </xf>
    <xf numFmtId="0" fontId="2" fillId="0" borderId="51" xfId="0" applyFont="1" applyBorder="1" applyProtection="1">
      <protection locked="0"/>
    </xf>
    <xf numFmtId="0" fontId="3" fillId="8" borderId="19" xfId="0" applyFont="1" applyFill="1" applyBorder="1" applyAlignment="1" applyProtection="1">
      <alignment horizontal="right"/>
      <protection locked="0"/>
    </xf>
    <xf numFmtId="0" fontId="2" fillId="9" borderId="62" xfId="0" applyFont="1" applyFill="1" applyBorder="1" applyAlignment="1" applyProtection="1">
      <alignment horizontal="left"/>
      <protection locked="0"/>
    </xf>
    <xf numFmtId="0" fontId="2" fillId="9" borderId="2" xfId="0" applyFont="1" applyFill="1" applyBorder="1" applyAlignment="1" applyProtection="1">
      <alignment horizontal="left"/>
      <protection locked="0"/>
    </xf>
    <xf numFmtId="0" fontId="2" fillId="9" borderId="47" xfId="0" applyFont="1" applyFill="1" applyBorder="1" applyAlignment="1" applyProtection="1">
      <alignment horizontal="left"/>
      <protection locked="0"/>
    </xf>
    <xf numFmtId="0" fontId="2" fillId="9" borderId="18" xfId="0" applyFont="1" applyFill="1" applyBorder="1" applyAlignment="1" applyProtection="1">
      <alignment horizontal="left"/>
      <protection locked="0"/>
    </xf>
    <xf numFmtId="44" fontId="3" fillId="9" borderId="52" xfId="0" applyNumberFormat="1" applyFont="1" applyFill="1" applyBorder="1"/>
    <xf numFmtId="0" fontId="2" fillId="7" borderId="62" xfId="0" applyFont="1" applyFill="1" applyBorder="1" applyProtection="1">
      <protection locked="0"/>
    </xf>
    <xf numFmtId="0" fontId="2" fillId="7" borderId="2" xfId="0" applyFont="1" applyFill="1" applyBorder="1" applyProtection="1">
      <protection locked="0"/>
    </xf>
    <xf numFmtId="10" fontId="2" fillId="2" borderId="19" xfId="0" applyNumberFormat="1" applyFont="1" applyFill="1" applyBorder="1" applyProtection="1">
      <protection locked="0"/>
    </xf>
    <xf numFmtId="0" fontId="2" fillId="13" borderId="2" xfId="0" applyFont="1" applyFill="1" applyBorder="1" applyProtection="1">
      <protection locked="0"/>
    </xf>
    <xf numFmtId="0" fontId="2" fillId="7" borderId="18" xfId="0" applyFont="1" applyFill="1" applyBorder="1" applyProtection="1">
      <protection locked="0"/>
    </xf>
    <xf numFmtId="44" fontId="3" fillId="7" borderId="52" xfId="0" applyNumberFormat="1" applyFont="1" applyFill="1" applyBorder="1" applyAlignment="1" applyProtection="1">
      <alignment horizontal="center"/>
      <protection locked="0"/>
    </xf>
    <xf numFmtId="2" fontId="3" fillId="7" borderId="52" xfId="0" applyNumberFormat="1" applyFont="1" applyFill="1" applyBorder="1" applyProtection="1">
      <protection locked="0"/>
    </xf>
    <xf numFmtId="44" fontId="2" fillId="0" borderId="47" xfId="3" applyFont="1" applyFill="1" applyBorder="1" applyProtection="1">
      <protection locked="0"/>
    </xf>
    <xf numFmtId="44" fontId="2" fillId="0" borderId="0" xfId="3" applyFont="1" applyFill="1" applyBorder="1" applyProtection="1">
      <protection locked="0"/>
    </xf>
    <xf numFmtId="44" fontId="2" fillId="2" borderId="0" xfId="3" applyFont="1" applyFill="1" applyBorder="1" applyProtection="1">
      <protection locked="0"/>
    </xf>
    <xf numFmtId="0" fontId="2" fillId="0" borderId="4" xfId="0" applyFont="1" applyBorder="1" applyProtection="1">
      <protection locked="0"/>
    </xf>
    <xf numFmtId="44" fontId="2" fillId="2" borderId="4" xfId="3" applyFont="1" applyFill="1" applyBorder="1" applyProtection="1">
      <protection locked="0"/>
    </xf>
    <xf numFmtId="0" fontId="2" fillId="0" borderId="49" xfId="0" applyFont="1" applyBorder="1" applyAlignment="1" applyProtection="1">
      <alignment horizontal="center"/>
      <protection locked="0"/>
    </xf>
    <xf numFmtId="0" fontId="2" fillId="0" borderId="47" xfId="0" applyFont="1" applyBorder="1" applyAlignment="1" applyProtection="1">
      <alignment horizontal="center"/>
      <protection locked="0"/>
    </xf>
    <xf numFmtId="44" fontId="3" fillId="0" borderId="48" xfId="3" applyFont="1" applyFill="1" applyBorder="1" applyAlignment="1" applyProtection="1">
      <alignment horizontal="right"/>
      <protection locked="0"/>
    </xf>
    <xf numFmtId="0" fontId="2" fillId="11" borderId="51" xfId="0" applyFont="1" applyFill="1" applyBorder="1" applyProtection="1">
      <protection locked="0"/>
    </xf>
    <xf numFmtId="44" fontId="3" fillId="8" borderId="19" xfId="3" applyFont="1" applyFill="1" applyBorder="1" applyAlignment="1" applyProtection="1">
      <alignment horizontal="right"/>
      <protection locked="0"/>
    </xf>
    <xf numFmtId="44" fontId="2" fillId="8" borderId="19" xfId="0" applyNumberFormat="1" applyFont="1" applyFill="1" applyBorder="1" applyProtection="1">
      <protection locked="0"/>
    </xf>
    <xf numFmtId="44" fontId="3" fillId="8" borderId="19" xfId="0" applyNumberFormat="1" applyFont="1" applyFill="1" applyBorder="1" applyProtection="1">
      <protection locked="0"/>
    </xf>
    <xf numFmtId="0" fontId="2" fillId="0" borderId="2" xfId="0" applyFont="1" applyBorder="1" applyProtection="1">
      <protection locked="0"/>
    </xf>
    <xf numFmtId="0" fontId="2" fillId="0" borderId="2" xfId="0" applyFont="1" applyBorder="1" applyAlignment="1" applyProtection="1">
      <alignment horizontal="center"/>
      <protection locked="0"/>
    </xf>
    <xf numFmtId="44" fontId="2" fillId="0" borderId="1" xfId="3" applyFont="1" applyFill="1" applyBorder="1" applyProtection="1">
      <protection locked="0"/>
    </xf>
    <xf numFmtId="0" fontId="2" fillId="0" borderId="63" xfId="0" applyFont="1" applyBorder="1" applyProtection="1">
      <protection locked="0"/>
    </xf>
    <xf numFmtId="0" fontId="2" fillId="0" borderId="0" xfId="0" applyFont="1" applyAlignment="1" applyProtection="1">
      <alignment vertical="top" wrapText="1"/>
      <protection locked="0"/>
    </xf>
    <xf numFmtId="0" fontId="2" fillId="0" borderId="49" xfId="0" applyFont="1" applyBorder="1" applyAlignment="1" applyProtection="1">
      <alignment vertical="top" wrapText="1"/>
      <protection locked="0"/>
    </xf>
    <xf numFmtId="0" fontId="2" fillId="9" borderId="64" xfId="0" applyFont="1" applyFill="1" applyBorder="1" applyProtection="1">
      <protection locked="0"/>
    </xf>
    <xf numFmtId="0" fontId="3" fillId="9" borderId="64" xfId="0" applyFont="1" applyFill="1" applyBorder="1" applyAlignment="1" applyProtection="1">
      <alignment horizontal="right"/>
      <protection locked="0"/>
    </xf>
    <xf numFmtId="44" fontId="3" fillId="9" borderId="65" xfId="0" applyNumberFormat="1" applyFont="1" applyFill="1" applyBorder="1"/>
    <xf numFmtId="2" fontId="2" fillId="2" borderId="4" xfId="3" applyNumberFormat="1" applyFont="1" applyFill="1" applyBorder="1" applyAlignment="1" applyProtection="1">
      <alignment horizontal="center"/>
      <protection locked="0"/>
    </xf>
    <xf numFmtId="0" fontId="8" fillId="11" borderId="0" xfId="0" applyFont="1" applyFill="1" applyProtection="1">
      <protection locked="0"/>
    </xf>
    <xf numFmtId="2" fontId="3" fillId="11" borderId="52" xfId="0" applyNumberFormat="1" applyFont="1" applyFill="1" applyBorder="1" applyProtection="1">
      <protection locked="0"/>
    </xf>
    <xf numFmtId="44" fontId="2" fillId="0" borderId="61" xfId="3" applyFont="1" applyFill="1" applyBorder="1" applyProtection="1">
      <protection locked="0"/>
    </xf>
    <xf numFmtId="44" fontId="3" fillId="8" borderId="5" xfId="3" applyFont="1" applyFill="1" applyBorder="1" applyAlignment="1" applyProtection="1">
      <alignment horizontal="right"/>
      <protection locked="0"/>
    </xf>
    <xf numFmtId="44" fontId="2" fillId="8" borderId="66" xfId="0" applyNumberFormat="1" applyFont="1" applyFill="1" applyBorder="1" applyProtection="1">
      <protection locked="0"/>
    </xf>
    <xf numFmtId="0" fontId="2" fillId="0" borderId="47" xfId="0" applyFont="1" applyBorder="1" applyAlignment="1" applyProtection="1">
      <alignment horizontal="right"/>
      <protection locked="0"/>
    </xf>
    <xf numFmtId="1" fontId="3" fillId="0" borderId="32" xfId="0" quotePrefix="1" applyNumberFormat="1" applyFont="1" applyBorder="1" applyAlignment="1" applyProtection="1">
      <alignment horizontal="center"/>
      <protection locked="0"/>
    </xf>
    <xf numFmtId="2" fontId="2" fillId="0" borderId="32" xfId="0" applyNumberFormat="1" applyFont="1" applyBorder="1" applyAlignment="1" applyProtection="1">
      <alignment horizontal="left"/>
      <protection locked="0"/>
    </xf>
    <xf numFmtId="2" fontId="3" fillId="0" borderId="32" xfId="0" applyNumberFormat="1" applyFont="1" applyBorder="1" applyAlignment="1" applyProtection="1">
      <alignment horizontal="left"/>
      <protection locked="0"/>
    </xf>
    <xf numFmtId="0" fontId="2" fillId="0" borderId="63" xfId="0" applyFont="1" applyBorder="1" applyAlignment="1" applyProtection="1">
      <alignment horizontal="center"/>
      <protection locked="0"/>
    </xf>
    <xf numFmtId="0" fontId="2" fillId="11" borderId="43" xfId="0" applyFont="1" applyFill="1" applyBorder="1" applyProtection="1">
      <protection locked="0"/>
    </xf>
    <xf numFmtId="0" fontId="3" fillId="11" borderId="46" xfId="0" applyFont="1" applyFill="1" applyBorder="1" applyProtection="1">
      <protection locked="0"/>
    </xf>
    <xf numFmtId="2" fontId="2" fillId="2" borderId="4" xfId="1" applyNumberFormat="1" applyFont="1" applyFill="1" applyBorder="1" applyAlignment="1" applyProtection="1">
      <alignment horizontal="center"/>
      <protection locked="0"/>
    </xf>
    <xf numFmtId="10" fontId="2" fillId="2" borderId="4" xfId="4" applyNumberFormat="1" applyFont="1" applyFill="1" applyBorder="1" applyAlignment="1" applyProtection="1">
      <alignment horizontal="center"/>
      <protection locked="0"/>
    </xf>
    <xf numFmtId="2" fontId="2" fillId="2" borderId="4" xfId="4" applyNumberFormat="1" applyFont="1" applyFill="1" applyBorder="1" applyAlignment="1" applyProtection="1">
      <alignment horizontal="center"/>
      <protection locked="0"/>
    </xf>
    <xf numFmtId="166" fontId="2" fillId="0" borderId="0" xfId="0" applyNumberFormat="1" applyFont="1" applyProtection="1">
      <protection locked="0"/>
    </xf>
    <xf numFmtId="0" fontId="2" fillId="0" borderId="4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0" fillId="3" borderId="1" xfId="0" applyFill="1" applyBorder="1" applyAlignment="1">
      <alignment horizontal="center"/>
    </xf>
    <xf numFmtId="2" fontId="2" fillId="2" borderId="2" xfId="0" applyNumberFormat="1" applyFont="1" applyFill="1" applyBorder="1" applyAlignment="1" applyProtection="1">
      <alignment horizontal="center"/>
      <protection locked="0"/>
    </xf>
    <xf numFmtId="2" fontId="2" fillId="2" borderId="1" xfId="0" applyNumberFormat="1" applyFont="1" applyFill="1" applyBorder="1" applyAlignment="1" applyProtection="1">
      <alignment horizontal="center" wrapText="1"/>
      <protection locked="0"/>
    </xf>
    <xf numFmtId="0" fontId="2" fillId="3" borderId="1" xfId="0" applyFont="1" applyFill="1" applyBorder="1" applyAlignment="1">
      <alignment horizontal="center" wrapText="1"/>
    </xf>
    <xf numFmtId="1" fontId="2" fillId="2" borderId="2" xfId="0" applyNumberFormat="1" applyFont="1" applyFill="1" applyBorder="1" applyAlignment="1" applyProtection="1">
      <alignment horizontal="center"/>
      <protection locked="0"/>
    </xf>
    <xf numFmtId="0" fontId="0" fillId="0" borderId="0" xfId="0" applyAlignment="1">
      <alignment vertical="top" wrapText="1"/>
    </xf>
    <xf numFmtId="0" fontId="0" fillId="0" borderId="49" xfId="0" applyBorder="1" applyAlignment="1">
      <alignment vertical="top" wrapText="1"/>
    </xf>
    <xf numFmtId="0" fontId="0" fillId="0" borderId="43" xfId="0" applyBorder="1" applyAlignment="1">
      <alignment vertical="top" wrapText="1"/>
    </xf>
    <xf numFmtId="0" fontId="2" fillId="0" borderId="43" xfId="0" applyFont="1" applyBorder="1" applyAlignment="1" applyProtection="1">
      <alignment vertical="top" wrapText="1"/>
      <protection locked="0"/>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3" xfId="0" applyFont="1" applyBorder="1" applyAlignment="1" applyProtection="1">
      <alignment horizontal="left" wrapText="1"/>
      <protection locked="0"/>
    </xf>
    <xf numFmtId="0" fontId="0" fillId="0" borderId="0" xfId="0" applyAlignment="1" applyProtection="1">
      <alignment horizontal="left" wrapText="1"/>
      <protection locked="0"/>
    </xf>
    <xf numFmtId="0" fontId="0" fillId="0" borderId="49" xfId="0"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49" xfId="0" applyFont="1" applyBorder="1" applyAlignment="1" applyProtection="1">
      <alignment horizontal="left" wrapText="1"/>
      <protection locked="0"/>
    </xf>
    <xf numFmtId="0" fontId="2" fillId="0" borderId="43" xfId="0" applyFont="1" applyBorder="1" applyAlignment="1" applyProtection="1">
      <alignment horizontal="left" wrapText="1"/>
      <protection locked="0"/>
    </xf>
    <xf numFmtId="0" fontId="9" fillId="0" borderId="43" xfId="0" applyFont="1" applyBorder="1" applyAlignment="1">
      <alignment wrapText="1"/>
    </xf>
    <xf numFmtId="0" fontId="2" fillId="0" borderId="0" xfId="0" applyFont="1" applyAlignment="1">
      <alignment wrapText="1"/>
    </xf>
    <xf numFmtId="0" fontId="2" fillId="0" borderId="68" xfId="0" applyFont="1" applyBorder="1" applyAlignment="1">
      <alignment wrapText="1"/>
    </xf>
    <xf numFmtId="0" fontId="3" fillId="11" borderId="43" xfId="0" applyFont="1" applyFill="1" applyBorder="1" applyProtection="1">
      <protection locked="0"/>
    </xf>
    <xf numFmtId="0" fontId="0" fillId="0" borderId="49" xfId="0" applyBorder="1"/>
    <xf numFmtId="0" fontId="0" fillId="0" borderId="43" xfId="0" applyBorder="1"/>
    <xf numFmtId="0" fontId="0" fillId="0" borderId="0" xfId="0"/>
    <xf numFmtId="0" fontId="0" fillId="0" borderId="49" xfId="0" applyBorder="1"/>
    <xf numFmtId="0" fontId="0" fillId="0" borderId="43" xfId="0" applyBorder="1"/>
    <xf numFmtId="0" fontId="2" fillId="0" borderId="43" xfId="0" applyFont="1" applyBorder="1" applyAlignment="1" applyProtection="1">
      <alignment horizontal="left" vertical="top" wrapText="1"/>
      <protection locked="0"/>
    </xf>
    <xf numFmtId="0" fontId="0" fillId="0" borderId="0" xfId="0" applyAlignment="1">
      <alignment vertical="top" wrapText="1"/>
    </xf>
    <xf numFmtId="0" fontId="0" fillId="0" borderId="49" xfId="0" applyBorder="1" applyAlignment="1">
      <alignment vertical="top" wrapText="1"/>
    </xf>
    <xf numFmtId="0" fontId="0" fillId="0" borderId="43" xfId="0" applyBorder="1" applyAlignment="1">
      <alignment vertical="top" wrapText="1"/>
    </xf>
    <xf numFmtId="0" fontId="2" fillId="0" borderId="43" xfId="0" applyFont="1" applyBorder="1" applyAlignment="1" applyProtection="1">
      <alignment vertical="top" wrapText="1"/>
      <protection locked="0"/>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9" fillId="0" borderId="43"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49" xfId="0" applyFont="1" applyBorder="1" applyAlignment="1" applyProtection="1">
      <alignment horizontal="left" wrapText="1"/>
      <protection locked="0"/>
    </xf>
    <xf numFmtId="0" fontId="2" fillId="11" borderId="43" xfId="0" applyFont="1" applyFill="1" applyBorder="1" applyProtection="1">
      <protection locked="0"/>
    </xf>
    <xf numFmtId="0" fontId="0" fillId="0" borderId="51" xfId="0" applyBorder="1"/>
    <xf numFmtId="0" fontId="0" fillId="0" borderId="1" xfId="0" applyBorder="1"/>
    <xf numFmtId="0" fontId="0" fillId="0" borderId="61" xfId="0" applyBorder="1"/>
    <xf numFmtId="0" fontId="3" fillId="11" borderId="46" xfId="0" applyFont="1" applyFill="1" applyBorder="1" applyProtection="1">
      <protection locked="0"/>
    </xf>
    <xf numFmtId="0" fontId="3" fillId="0" borderId="47" xfId="0" applyFont="1" applyBorder="1"/>
    <xf numFmtId="0" fontId="3" fillId="0" borderId="48" xfId="0" applyFont="1" applyBorder="1"/>
    <xf numFmtId="0" fontId="2" fillId="0" borderId="0" xfId="0" applyFont="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0" fillId="0" borderId="60" xfId="0" applyBorder="1" applyAlignment="1">
      <alignment vertical="top" wrapText="1"/>
    </xf>
    <xf numFmtId="0" fontId="0" fillId="0" borderId="32" xfId="0" applyBorder="1" applyAlignment="1">
      <alignment vertical="top" wrapText="1"/>
    </xf>
    <xf numFmtId="0" fontId="0" fillId="0" borderId="67" xfId="0" applyBorder="1" applyAlignment="1">
      <alignment vertical="top" wrapText="1"/>
    </xf>
    <xf numFmtId="0" fontId="11" fillId="0" borderId="0" xfId="0" quotePrefix="1" applyFont="1" applyAlignment="1" applyProtection="1">
      <alignment horizontal="center"/>
      <protection locked="0"/>
    </xf>
    <xf numFmtId="0" fontId="11" fillId="0" borderId="23" xfId="0" applyFont="1" applyBorder="1" applyAlignment="1">
      <alignment horizontal="centerContinuous"/>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11" fillId="0" borderId="30" xfId="0" applyFont="1" applyBorder="1" applyAlignment="1">
      <alignment horizontal="center"/>
    </xf>
  </cellXfs>
  <cellStyles count="5">
    <cellStyle name="Comma" xfId="2" builtinId="3"/>
    <cellStyle name="Currency" xfId="1" builtinId="4"/>
    <cellStyle name="Currency 2" xfId="3" xr:uid="{1AB32EFC-4FE7-4621-BF25-6CDD727A5F46}"/>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E348-853D-41D8-B1B8-53A8E82FF21A}">
  <sheetPr>
    <tabColor rgb="FF92D050"/>
    <pageSetUpPr fitToPage="1"/>
  </sheetPr>
  <dimension ref="B3:G64"/>
  <sheetViews>
    <sheetView showGridLines="0" tabSelected="1" topLeftCell="B1" zoomScaleNormal="100" workbookViewId="0">
      <selection activeCell="F62" activeCellId="5" sqref="F9 D57 D60 F60 D62 F62"/>
    </sheetView>
  </sheetViews>
  <sheetFormatPr defaultColWidth="9.140625" defaultRowHeight="12.75" x14ac:dyDescent="0.2"/>
  <cols>
    <col min="1" max="1" width="15.85546875" customWidth="1"/>
    <col min="2" max="2" width="21.7109375" customWidth="1"/>
    <col min="3" max="3" width="42.7109375" customWidth="1"/>
    <col min="4" max="4" width="22.85546875" customWidth="1"/>
    <col min="5" max="6" width="21.7109375" customWidth="1"/>
  </cols>
  <sheetData>
    <row r="3" spans="2:7" x14ac:dyDescent="0.2">
      <c r="B3" s="2"/>
      <c r="C3" s="1"/>
      <c r="D3" s="1"/>
      <c r="E3" s="1"/>
      <c r="F3" s="1"/>
    </row>
    <row r="4" spans="2:7" x14ac:dyDescent="0.2">
      <c r="B4" s="3" t="s">
        <v>0</v>
      </c>
      <c r="C4" s="4" t="s">
        <v>1</v>
      </c>
      <c r="D4" s="5"/>
      <c r="E4" s="5" t="s">
        <v>2</v>
      </c>
      <c r="F4" s="38" t="s">
        <v>3</v>
      </c>
      <c r="G4" s="6"/>
    </row>
    <row r="5" spans="2:7" x14ac:dyDescent="0.2">
      <c r="B5" s="3"/>
      <c r="C5" s="7"/>
      <c r="D5" s="8"/>
      <c r="E5" s="9"/>
      <c r="F5" s="9"/>
    </row>
    <row r="6" spans="2:7" x14ac:dyDescent="0.2">
      <c r="B6" s="7" t="s">
        <v>4</v>
      </c>
      <c r="C6" s="218" t="s">
        <v>5</v>
      </c>
      <c r="D6" s="7"/>
      <c r="E6" s="7" t="s">
        <v>6</v>
      </c>
      <c r="F6" s="221" t="s">
        <v>7</v>
      </c>
    </row>
    <row r="7" spans="2:7" ht="18" customHeight="1" x14ac:dyDescent="0.2">
      <c r="B7" s="3" t="s">
        <v>8</v>
      </c>
      <c r="C7" s="219" t="s">
        <v>9</v>
      </c>
      <c r="D7" s="10"/>
      <c r="E7" s="3" t="s">
        <v>10</v>
      </c>
      <c r="F7" s="222">
        <v>2026</v>
      </c>
    </row>
    <row r="8" spans="2:7" x14ac:dyDescent="0.2">
      <c r="B8" s="3"/>
      <c r="C8" s="7"/>
      <c r="D8" s="10"/>
      <c r="E8" s="3"/>
      <c r="F8" s="11"/>
    </row>
    <row r="9" spans="2:7" x14ac:dyDescent="0.2">
      <c r="B9" s="3"/>
      <c r="C9" s="7"/>
      <c r="D9" s="10"/>
      <c r="E9" s="3"/>
      <c r="F9" s="268" t="s">
        <v>11</v>
      </c>
    </row>
    <row r="10" spans="2:7" ht="13.5" thickBot="1" x14ac:dyDescent="0.25">
      <c r="B10" s="7" t="s">
        <v>12</v>
      </c>
      <c r="C10" s="7"/>
      <c r="E10" s="3" t="s">
        <v>13</v>
      </c>
      <c r="F10" s="12">
        <v>2618</v>
      </c>
    </row>
    <row r="11" spans="2:7" x14ac:dyDescent="0.2">
      <c r="B11" s="13"/>
      <c r="C11" s="220" t="s">
        <v>7</v>
      </c>
      <c r="D11" s="10"/>
      <c r="E11" s="3" t="s">
        <v>14</v>
      </c>
      <c r="F11" s="12">
        <v>11</v>
      </c>
    </row>
    <row r="12" spans="2:7" x14ac:dyDescent="0.2">
      <c r="B12" s="3" t="s">
        <v>15</v>
      </c>
      <c r="C12" s="8"/>
      <c r="D12" s="10"/>
      <c r="E12" s="3" t="s">
        <v>16</v>
      </c>
      <c r="F12" s="12">
        <v>8603</v>
      </c>
    </row>
    <row r="13" spans="2:7" x14ac:dyDescent="0.2">
      <c r="B13" s="3" t="s">
        <v>17</v>
      </c>
      <c r="C13" s="38"/>
      <c r="D13" s="10"/>
      <c r="E13" s="5" t="s">
        <v>18</v>
      </c>
      <c r="F13" s="12"/>
    </row>
    <row r="14" spans="2:7" x14ac:dyDescent="0.2">
      <c r="B14" s="7" t="s">
        <v>19</v>
      </c>
      <c r="C14" s="222"/>
      <c r="D14" s="10"/>
      <c r="F14" s="12"/>
    </row>
    <row r="15" spans="2:7" ht="13.5" thickBot="1" x14ac:dyDescent="0.25">
      <c r="B15" s="3"/>
      <c r="C15" s="7"/>
      <c r="D15" s="7"/>
      <c r="E15" s="5" t="s">
        <v>20</v>
      </c>
      <c r="F15" s="12" t="s">
        <v>21</v>
      </c>
    </row>
    <row r="16" spans="2:7" ht="13.5" thickBot="1" x14ac:dyDescent="0.25">
      <c r="B16" s="1"/>
      <c r="C16" s="1"/>
      <c r="D16" s="1"/>
      <c r="E16" s="1"/>
      <c r="F16" s="69"/>
    </row>
    <row r="17" spans="2:6" x14ac:dyDescent="0.2">
      <c r="B17" s="14"/>
      <c r="C17" s="14"/>
      <c r="D17" s="14"/>
      <c r="E17" s="14"/>
      <c r="F17" s="14"/>
    </row>
    <row r="18" spans="2:6" x14ac:dyDescent="0.2">
      <c r="B18" s="15" t="s">
        <v>22</v>
      </c>
      <c r="C18" s="15" t="s">
        <v>23</v>
      </c>
      <c r="D18" s="15" t="s">
        <v>24</v>
      </c>
      <c r="E18" s="15" t="s">
        <v>25</v>
      </c>
      <c r="F18" s="15" t="s">
        <v>26</v>
      </c>
    </row>
    <row r="19" spans="2:6" ht="13.5" thickBot="1" x14ac:dyDescent="0.25">
      <c r="B19" s="16"/>
      <c r="C19" s="16"/>
      <c r="D19" s="17"/>
      <c r="E19" s="17"/>
      <c r="F19" s="17"/>
    </row>
    <row r="20" spans="2:6" ht="18.600000000000001" customHeight="1" x14ac:dyDescent="0.2">
      <c r="B20" s="18">
        <v>100</v>
      </c>
      <c r="C20" s="19" t="s">
        <v>27</v>
      </c>
      <c r="D20" s="52">
        <v>0</v>
      </c>
      <c r="E20" s="53">
        <f>'Support Services'!G29</f>
        <v>2171305</v>
      </c>
      <c r="F20" s="54">
        <f>SUM(D20+E20)</f>
        <v>2171305</v>
      </c>
    </row>
    <row r="21" spans="2:6" ht="18.600000000000001" customHeight="1" x14ac:dyDescent="0.2">
      <c r="B21" s="18">
        <v>200</v>
      </c>
      <c r="C21" s="19" t="s">
        <v>28</v>
      </c>
      <c r="D21" s="55">
        <v>0</v>
      </c>
      <c r="E21" s="53">
        <f>'Support Services'!G62</f>
        <v>1010061.6799999999</v>
      </c>
      <c r="F21" s="54">
        <f>SUM(D21+E21)</f>
        <v>1010061.6799999999</v>
      </c>
    </row>
    <row r="22" spans="2:6" ht="18.75" customHeight="1" x14ac:dyDescent="0.2">
      <c r="B22" s="18">
        <v>300</v>
      </c>
      <c r="C22" s="20" t="s">
        <v>29</v>
      </c>
      <c r="D22" s="53">
        <v>0</v>
      </c>
      <c r="E22" s="53">
        <f>'Support Services'!G91</f>
        <v>799900</v>
      </c>
      <c r="F22" s="54">
        <f>SUM(D22+E22)</f>
        <v>799900</v>
      </c>
    </row>
    <row r="23" spans="2:6" ht="18.75" customHeight="1" x14ac:dyDescent="0.2">
      <c r="B23" s="18">
        <v>400</v>
      </c>
      <c r="C23" s="20" t="s">
        <v>30</v>
      </c>
      <c r="D23" s="53">
        <v>0</v>
      </c>
      <c r="E23" s="53">
        <f>'Support Services'!G103</f>
        <v>500</v>
      </c>
      <c r="F23" s="54">
        <f>SUM(D23+E23)</f>
        <v>500</v>
      </c>
    </row>
    <row r="24" spans="2:6" ht="18.75" customHeight="1" x14ac:dyDescent="0.2">
      <c r="B24" s="21">
        <v>500</v>
      </c>
      <c r="C24" s="22" t="s">
        <v>31</v>
      </c>
      <c r="D24" s="56">
        <v>0</v>
      </c>
      <c r="E24" s="56">
        <f>'Support Services'!G108</f>
        <v>0</v>
      </c>
      <c r="F24" s="57"/>
    </row>
    <row r="25" spans="2:6" ht="18.75" customHeight="1" x14ac:dyDescent="0.2">
      <c r="B25" s="23"/>
      <c r="C25" s="22" t="s">
        <v>32</v>
      </c>
      <c r="D25" s="56">
        <v>0</v>
      </c>
      <c r="E25" s="56">
        <f>'Support Services'!G132</f>
        <v>23850</v>
      </c>
      <c r="F25" s="58"/>
    </row>
    <row r="26" spans="2:6" ht="18.75" customHeight="1" x14ac:dyDescent="0.2">
      <c r="B26" s="23"/>
      <c r="C26" s="22" t="s">
        <v>33</v>
      </c>
      <c r="D26" s="56">
        <v>0</v>
      </c>
      <c r="E26" s="56">
        <f>'Support Services'!G112+'Support Services'!G116+'Support Services'!G120+'Support Services'!G124+'Support Services'!G136+'Support Services'!G142</f>
        <v>3860</v>
      </c>
      <c r="F26" s="59"/>
    </row>
    <row r="27" spans="2:6" ht="17.25" customHeight="1" x14ac:dyDescent="0.2">
      <c r="B27" s="25"/>
      <c r="C27" s="26" t="s">
        <v>34</v>
      </c>
      <c r="D27" s="52">
        <f>SUM(D24:D26)</f>
        <v>0</v>
      </c>
      <c r="E27" s="52">
        <f>SUM(E24:E26)</f>
        <v>27710</v>
      </c>
      <c r="F27" s="53">
        <f>SUM(D27+E27)</f>
        <v>27710</v>
      </c>
    </row>
    <row r="28" spans="2:6" ht="18" customHeight="1" x14ac:dyDescent="0.2">
      <c r="B28" s="21">
        <v>600</v>
      </c>
      <c r="C28" s="22" t="s">
        <v>35</v>
      </c>
      <c r="D28" s="56">
        <v>0</v>
      </c>
      <c r="E28" s="56">
        <f>'Support Services'!G156</f>
        <v>2900.3199999999997</v>
      </c>
      <c r="F28" s="58"/>
    </row>
    <row r="29" spans="2:6" ht="18" customHeight="1" x14ac:dyDescent="0.2">
      <c r="B29" s="23"/>
      <c r="C29" s="27" t="s">
        <v>36</v>
      </c>
      <c r="D29" s="56">
        <v>0</v>
      </c>
      <c r="E29" s="56">
        <f>'Support Services'!G160</f>
        <v>0</v>
      </c>
      <c r="F29" s="58"/>
    </row>
    <row r="30" spans="2:6" ht="17.25" customHeight="1" x14ac:dyDescent="0.2">
      <c r="B30" s="23"/>
      <c r="C30" s="27" t="s">
        <v>37</v>
      </c>
      <c r="D30" s="56">
        <v>0</v>
      </c>
      <c r="E30" s="56">
        <f>'Support Services'!G165</f>
        <v>3000</v>
      </c>
      <c r="F30" s="58"/>
    </row>
    <row r="31" spans="2:6" ht="17.25" customHeight="1" x14ac:dyDescent="0.2">
      <c r="B31" s="23"/>
      <c r="C31" s="22" t="s">
        <v>38</v>
      </c>
      <c r="D31" s="56">
        <v>0</v>
      </c>
      <c r="E31" s="56">
        <f>'Support Services'!G170</f>
        <v>0</v>
      </c>
      <c r="F31" s="58"/>
    </row>
    <row r="32" spans="2:6" ht="18.75" customHeight="1" x14ac:dyDescent="0.2">
      <c r="B32" s="23"/>
      <c r="C32" s="28" t="s">
        <v>39</v>
      </c>
      <c r="D32" s="56">
        <v>0</v>
      </c>
      <c r="E32" s="56">
        <f>'Support Services'!G175</f>
        <v>500</v>
      </c>
      <c r="F32" s="58"/>
    </row>
    <row r="33" spans="2:7" ht="18.75" customHeight="1" x14ac:dyDescent="0.2">
      <c r="B33" s="23"/>
      <c r="C33" s="22" t="s">
        <v>40</v>
      </c>
      <c r="D33" s="56">
        <v>0</v>
      </c>
      <c r="E33" s="56">
        <f>'Support Services'!G179</f>
        <v>0</v>
      </c>
      <c r="F33" s="58"/>
    </row>
    <row r="34" spans="2:7" ht="18.75" customHeight="1" x14ac:dyDescent="0.2">
      <c r="B34" s="23"/>
      <c r="C34" s="22" t="s">
        <v>41</v>
      </c>
      <c r="D34" s="56">
        <v>0</v>
      </c>
      <c r="E34" s="56">
        <f>'Support Services'!G183</f>
        <v>0</v>
      </c>
      <c r="F34" s="58"/>
    </row>
    <row r="35" spans="2:7" ht="18" customHeight="1" x14ac:dyDescent="0.2">
      <c r="B35" s="23"/>
      <c r="C35" s="22" t="s">
        <v>42</v>
      </c>
      <c r="D35" s="56">
        <v>0</v>
      </c>
      <c r="E35" s="56">
        <f>'Support Services'!G188</f>
        <v>12280</v>
      </c>
      <c r="F35" s="58"/>
    </row>
    <row r="36" spans="2:7" ht="18" customHeight="1" x14ac:dyDescent="0.2">
      <c r="B36" s="25"/>
      <c r="C36" s="26" t="s">
        <v>43</v>
      </c>
      <c r="D36" s="52">
        <f>SUM(D28:D35)</f>
        <v>0</v>
      </c>
      <c r="E36" s="52">
        <f>SUM(E28:E35)</f>
        <v>18680.32</v>
      </c>
      <c r="F36" s="53">
        <f>SUM(D36+E36)</f>
        <v>18680.32</v>
      </c>
    </row>
    <row r="37" spans="2:7" ht="18" customHeight="1" x14ac:dyDescent="0.2">
      <c r="B37" s="21">
        <v>800</v>
      </c>
      <c r="C37" s="22" t="s">
        <v>44</v>
      </c>
      <c r="D37" s="56">
        <v>0</v>
      </c>
      <c r="E37" s="56">
        <f>'Support Services'!G206</f>
        <v>2250</v>
      </c>
      <c r="F37" s="58"/>
    </row>
    <row r="38" spans="2:7" ht="20.100000000000001" customHeight="1" x14ac:dyDescent="0.2">
      <c r="B38" s="23"/>
      <c r="C38" s="22" t="s">
        <v>45</v>
      </c>
      <c r="D38" s="56">
        <v>0</v>
      </c>
      <c r="E38" s="56">
        <f>'Support Services'!G211</f>
        <v>0</v>
      </c>
      <c r="F38" s="58"/>
    </row>
    <row r="39" spans="2:7" ht="15.6" customHeight="1" x14ac:dyDescent="0.2">
      <c r="B39" s="23"/>
      <c r="C39" s="29" t="s">
        <v>46</v>
      </c>
      <c r="D39" s="56">
        <v>0</v>
      </c>
      <c r="E39" s="56">
        <f>'Support Services'!G216</f>
        <v>0</v>
      </c>
      <c r="F39" s="59"/>
    </row>
    <row r="40" spans="2:7" ht="18.75" customHeight="1" thickBot="1" x14ac:dyDescent="0.25">
      <c r="B40" s="25"/>
      <c r="C40" s="26" t="s">
        <v>47</v>
      </c>
      <c r="D40" s="52">
        <f>SUM(D37:D39)</f>
        <v>0</v>
      </c>
      <c r="E40" s="52">
        <f>SUM(E37:E39)</f>
        <v>2250</v>
      </c>
      <c r="F40" s="53">
        <f>SUM(D40+E40)</f>
        <v>2250</v>
      </c>
    </row>
    <row r="41" spans="2:7" ht="18.75" customHeight="1" thickBot="1" x14ac:dyDescent="0.25">
      <c r="B41" s="30" t="s">
        <v>48</v>
      </c>
      <c r="C41" s="31"/>
      <c r="D41" s="60">
        <v>0</v>
      </c>
      <c r="E41" s="60">
        <f>SUM(E20+E21+E22+E23+E27+E36+E40)</f>
        <v>4030406.9999999995</v>
      </c>
      <c r="F41" s="70">
        <f>SUM(F20:F40)</f>
        <v>4030406.9999999995</v>
      </c>
    </row>
    <row r="42" spans="2:7" ht="19.5" customHeight="1" thickBot="1" x14ac:dyDescent="0.3">
      <c r="B42" s="32" t="s">
        <v>49</v>
      </c>
      <c r="C42" s="51" t="s">
        <v>50</v>
      </c>
      <c r="D42" s="64">
        <v>0</v>
      </c>
      <c r="E42" s="65">
        <v>0</v>
      </c>
      <c r="F42" s="71">
        <f>SUM(D42:E42)</f>
        <v>0</v>
      </c>
      <c r="G42" s="33"/>
    </row>
    <row r="43" spans="2:7" ht="18" customHeight="1" x14ac:dyDescent="0.2">
      <c r="B43" s="21">
        <v>700</v>
      </c>
      <c r="C43" s="27" t="s">
        <v>51</v>
      </c>
      <c r="D43" s="56">
        <v>0</v>
      </c>
      <c r="E43" s="56">
        <v>0</v>
      </c>
      <c r="F43" s="24"/>
    </row>
    <row r="44" spans="2:7" ht="18" customHeight="1" x14ac:dyDescent="0.2">
      <c r="B44" s="23"/>
      <c r="C44" s="22" t="s">
        <v>52</v>
      </c>
      <c r="D44" s="56">
        <v>0</v>
      </c>
      <c r="E44" s="56">
        <v>0</v>
      </c>
      <c r="F44" s="24"/>
    </row>
    <row r="45" spans="2:7" ht="18" customHeight="1" x14ac:dyDescent="0.2">
      <c r="B45" s="50"/>
      <c r="C45" s="49" t="s">
        <v>53</v>
      </c>
      <c r="D45" s="61">
        <f>SUM(D43:D44)</f>
        <v>0</v>
      </c>
      <c r="E45" s="61">
        <f>SUM(E43:E44)</f>
        <v>0</v>
      </c>
      <c r="F45" s="54">
        <f>SUM(D45+E45)</f>
        <v>0</v>
      </c>
    </row>
    <row r="46" spans="2:7" ht="18" customHeight="1" x14ac:dyDescent="0.2">
      <c r="B46" s="72" t="s">
        <v>54</v>
      </c>
      <c r="C46" s="22" t="s">
        <v>55</v>
      </c>
      <c r="D46" s="56">
        <v>0</v>
      </c>
      <c r="E46" s="62">
        <v>0</v>
      </c>
      <c r="F46" s="59"/>
    </row>
    <row r="47" spans="2:7" ht="18.75" customHeight="1" thickBot="1" x14ac:dyDescent="0.25">
      <c r="B47" s="25"/>
      <c r="C47" s="26" t="s">
        <v>56</v>
      </c>
      <c r="D47" s="53">
        <f>SUM(D46)</f>
        <v>0</v>
      </c>
      <c r="E47" s="53">
        <f>SUM(E46)</f>
        <v>0</v>
      </c>
      <c r="F47" s="54">
        <f>SUM(D47+E47)</f>
        <v>0</v>
      </c>
    </row>
    <row r="48" spans="2:7" ht="20.25" customHeight="1" x14ac:dyDescent="0.2">
      <c r="B48" s="34" t="s">
        <v>26</v>
      </c>
      <c r="C48" s="35"/>
      <c r="D48" s="63">
        <f>D41+D42+D45+D47</f>
        <v>0</v>
      </c>
      <c r="E48" s="63">
        <f>E41+E42+E45+E47</f>
        <v>4030406.9999999995</v>
      </c>
      <c r="F48" s="63">
        <f>F41+F42+F45+F47</f>
        <v>4030406.9999999995</v>
      </c>
    </row>
    <row r="50" spans="2:6" x14ac:dyDescent="0.2">
      <c r="F50" s="36"/>
    </row>
    <row r="51" spans="2:6" ht="15" thickBot="1" x14ac:dyDescent="0.25">
      <c r="B51" s="37" t="s">
        <v>57</v>
      </c>
      <c r="C51" s="38"/>
      <c r="D51" s="38"/>
      <c r="E51" s="39" t="s">
        <v>58</v>
      </c>
      <c r="F51" s="40"/>
    </row>
    <row r="52" spans="2:6" ht="14.25" x14ac:dyDescent="0.2">
      <c r="B52" s="37"/>
      <c r="C52" s="41" t="s">
        <v>59</v>
      </c>
      <c r="D52" s="37"/>
    </row>
    <row r="53" spans="2:6" ht="14.25" x14ac:dyDescent="0.2">
      <c r="B53" s="37"/>
      <c r="C53" s="41"/>
      <c r="D53" s="37"/>
      <c r="E53" s="39"/>
      <c r="F53" s="37"/>
    </row>
    <row r="54" spans="2:6" ht="15" thickBot="1" x14ac:dyDescent="0.25">
      <c r="B54" s="37" t="s">
        <v>60</v>
      </c>
      <c r="C54" s="38" t="s">
        <v>61</v>
      </c>
      <c r="D54" s="38"/>
      <c r="E54" s="39"/>
      <c r="F54" s="39"/>
    </row>
    <row r="55" spans="2:6" ht="14.25" x14ac:dyDescent="0.2">
      <c r="C55" s="37" t="s">
        <v>62</v>
      </c>
    </row>
    <row r="56" spans="2:6" ht="13.5" thickBot="1" x14ac:dyDescent="0.25">
      <c r="C56" s="42"/>
    </row>
    <row r="57" spans="2:6" ht="13.5" thickTop="1" x14ac:dyDescent="0.2">
      <c r="B57" s="42" t="s">
        <v>63</v>
      </c>
      <c r="D57" s="269" t="s">
        <v>64</v>
      </c>
      <c r="E57" s="43"/>
      <c r="F57" s="44"/>
    </row>
    <row r="58" spans="2:6" x14ac:dyDescent="0.2">
      <c r="B58" s="42"/>
      <c r="D58" s="66"/>
      <c r="E58" s="67"/>
      <c r="F58" s="68"/>
    </row>
    <row r="59" spans="2:6" x14ac:dyDescent="0.2">
      <c r="B59" t="s">
        <v>65</v>
      </c>
      <c r="D59" s="45" t="s">
        <v>66</v>
      </c>
      <c r="F59" s="46" t="s">
        <v>67</v>
      </c>
    </row>
    <row r="60" spans="2:6" x14ac:dyDescent="0.2">
      <c r="B60" t="s">
        <v>68</v>
      </c>
      <c r="D60" s="270" t="s">
        <v>69</v>
      </c>
      <c r="F60" s="271" t="s">
        <v>70</v>
      </c>
    </row>
    <row r="61" spans="2:6" x14ac:dyDescent="0.2">
      <c r="B61" t="s">
        <v>71</v>
      </c>
      <c r="D61" s="45" t="s">
        <v>66</v>
      </c>
      <c r="F61" s="46" t="s">
        <v>67</v>
      </c>
    </row>
    <row r="62" spans="2:6" ht="13.5" thickBot="1" x14ac:dyDescent="0.25">
      <c r="B62" s="48"/>
      <c r="D62" s="272" t="s">
        <v>72</v>
      </c>
      <c r="E62" s="47"/>
      <c r="F62" s="273" t="s">
        <v>70</v>
      </c>
    </row>
    <row r="63" spans="2:6" ht="13.5" thickTop="1" x14ac:dyDescent="0.2">
      <c r="B63" t="s">
        <v>73</v>
      </c>
    </row>
    <row r="64" spans="2:6" x14ac:dyDescent="0.2">
      <c r="B64" t="s">
        <v>74</v>
      </c>
    </row>
  </sheetData>
  <sheetProtection selectLockedCells="1"/>
  <pageMargins left="0.75" right="0.75" top="0.75" bottom="0.75" header="0.5" footer="0.25"/>
  <pageSetup scale="64" orientation="portrait" horizontalDpi="4294967292" r:id="rId1"/>
  <headerFooter alignWithMargins="0">
    <oddHeader xml:space="preserve">&amp;C&amp;"Arial,Bold"&amp;16Nevada Department of Education - State or Federal Budget Expenditure Summary&amp;12
</oddHeader>
    <oddFooter xml:space="preserve">&amp;L&amp;"Arial,Bold"
&amp;"Arial,Bold Italic"Revised 07/15/2020
&amp;C840-4 (10.3)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5C07-44CC-46FB-8E45-56CF687AB588}">
  <sheetPr>
    <tabColor theme="5" tint="0.39997558519241921"/>
  </sheetPr>
  <dimension ref="A1:I212"/>
  <sheetViews>
    <sheetView showGridLines="0" zoomScaleNormal="100" workbookViewId="0">
      <pane ySplit="7" topLeftCell="A27" activePane="bottomLeft" state="frozen"/>
      <selection activeCell="B77" sqref="B77:E80"/>
      <selection pane="bottomLeft" activeCell="B184" sqref="B184:E186"/>
    </sheetView>
  </sheetViews>
  <sheetFormatPr defaultColWidth="9.140625" defaultRowHeight="12.75" x14ac:dyDescent="0.2"/>
  <cols>
    <col min="1" max="1" width="12.28515625" style="2" customWidth="1"/>
    <col min="2" max="2" width="27.42578125" style="2" customWidth="1"/>
    <col min="3" max="3" width="8.42578125" style="2" customWidth="1"/>
    <col min="4" max="4" width="10.7109375" style="2" customWidth="1"/>
    <col min="5" max="5" width="23" style="2" customWidth="1"/>
    <col min="6" max="6" width="13.42578125" style="74" customWidth="1"/>
    <col min="7" max="7" width="17.42578125" style="74" customWidth="1"/>
    <col min="8" max="16384" width="9.140625" style="2"/>
  </cols>
  <sheetData>
    <row r="1" spans="1:8" x14ac:dyDescent="0.2">
      <c r="A1" s="73"/>
    </row>
    <row r="2" spans="1:8" x14ac:dyDescent="0.2">
      <c r="A2" s="7" t="s">
        <v>0</v>
      </c>
      <c r="B2" s="13" t="str">
        <f>'Budget Expenditure Summary '!C4</f>
        <v>Clark County School District - SNRPDP</v>
      </c>
      <c r="F2" s="5" t="s">
        <v>75</v>
      </c>
      <c r="G2" s="75"/>
    </row>
    <row r="3" spans="1:8" x14ac:dyDescent="0.2">
      <c r="A3" s="5" t="s">
        <v>6</v>
      </c>
      <c r="B3" s="206" t="str">
        <f>'Budget Expenditure Summary '!C11</f>
        <v>SNRPDP</v>
      </c>
      <c r="C3" s="8"/>
      <c r="F3" s="5" t="s">
        <v>76</v>
      </c>
      <c r="G3" s="205">
        <f>'Budget Expenditure Summary '!F7</f>
        <v>2026</v>
      </c>
      <c r="H3" s="76"/>
    </row>
    <row r="4" spans="1:8" x14ac:dyDescent="0.2">
      <c r="A4" s="7"/>
      <c r="B4" s="7"/>
      <c r="C4" s="7"/>
      <c r="H4" s="76"/>
    </row>
    <row r="5" spans="1:8" s="8" customFormat="1" x14ac:dyDescent="0.2">
      <c r="F5" s="77"/>
      <c r="G5" s="77"/>
    </row>
    <row r="6" spans="1:8" ht="13.5" thickBot="1" x14ac:dyDescent="0.25">
      <c r="A6" s="8" t="s">
        <v>77</v>
      </c>
      <c r="B6" s="8" t="s">
        <v>78</v>
      </c>
      <c r="C6" s="8" t="s">
        <v>79</v>
      </c>
      <c r="D6" s="8" t="s">
        <v>80</v>
      </c>
      <c r="E6" s="8" t="s">
        <v>81</v>
      </c>
      <c r="F6" s="77" t="s">
        <v>82</v>
      </c>
    </row>
    <row r="7" spans="1:8" ht="27.75" customHeight="1" thickTop="1" thickBot="1" x14ac:dyDescent="0.25">
      <c r="A7" s="78" t="s">
        <v>83</v>
      </c>
      <c r="B7" s="79" t="s">
        <v>84</v>
      </c>
      <c r="C7" s="80" t="s">
        <v>85</v>
      </c>
      <c r="D7" s="79" t="s">
        <v>86</v>
      </c>
      <c r="E7" s="80" t="s">
        <v>87</v>
      </c>
      <c r="F7" s="81" t="s">
        <v>88</v>
      </c>
      <c r="G7" s="82" t="s">
        <v>89</v>
      </c>
    </row>
    <row r="8" spans="1:8" ht="13.5" thickTop="1" x14ac:dyDescent="0.2">
      <c r="A8" s="83">
        <v>100</v>
      </c>
      <c r="B8" s="84" t="s">
        <v>90</v>
      </c>
      <c r="C8" s="85"/>
      <c r="D8" s="86"/>
      <c r="E8" s="87"/>
      <c r="F8" s="88"/>
      <c r="G8" s="89"/>
    </row>
    <row r="9" spans="1:8" x14ac:dyDescent="0.2">
      <c r="A9" s="83"/>
      <c r="B9" s="84"/>
      <c r="C9" s="90"/>
      <c r="D9" s="86"/>
      <c r="E9" s="91"/>
      <c r="F9" s="92"/>
      <c r="G9" s="93"/>
    </row>
    <row r="10" spans="1:8" x14ac:dyDescent="0.2">
      <c r="A10" s="94"/>
      <c r="B10" s="95" t="s">
        <v>91</v>
      </c>
      <c r="C10" s="96"/>
      <c r="D10" s="97"/>
      <c r="E10" s="98"/>
      <c r="F10" s="99">
        <f>SUM(C10*D10*E10)</f>
        <v>0</v>
      </c>
      <c r="G10" s="93"/>
    </row>
    <row r="11" spans="1:8" x14ac:dyDescent="0.2">
      <c r="A11" s="94"/>
      <c r="B11" s="95" t="s">
        <v>92</v>
      </c>
      <c r="C11" s="96"/>
      <c r="D11" s="97"/>
      <c r="E11" s="98"/>
      <c r="F11" s="99">
        <f t="shared" ref="F11:F19" si="0">SUM(C11*D11*E11)</f>
        <v>0</v>
      </c>
      <c r="G11" s="93"/>
    </row>
    <row r="12" spans="1:8" x14ac:dyDescent="0.2">
      <c r="A12" s="94"/>
      <c r="B12" s="95" t="s">
        <v>93</v>
      </c>
      <c r="C12" s="96"/>
      <c r="D12" s="97"/>
      <c r="E12" s="98"/>
      <c r="F12" s="99">
        <f t="shared" si="0"/>
        <v>0</v>
      </c>
      <c r="G12" s="93"/>
    </row>
    <row r="13" spans="1:8" x14ac:dyDescent="0.2">
      <c r="A13" s="94"/>
      <c r="B13" s="95" t="s">
        <v>94</v>
      </c>
      <c r="C13" s="96"/>
      <c r="D13" s="97"/>
      <c r="E13" s="98"/>
      <c r="F13" s="99">
        <f t="shared" si="0"/>
        <v>0</v>
      </c>
      <c r="G13" s="93"/>
    </row>
    <row r="14" spans="1:8" x14ac:dyDescent="0.2">
      <c r="A14" s="94"/>
      <c r="B14" s="95" t="s">
        <v>95</v>
      </c>
      <c r="C14" s="96"/>
      <c r="D14" s="97"/>
      <c r="E14" s="98"/>
      <c r="F14" s="99">
        <f t="shared" si="0"/>
        <v>0</v>
      </c>
      <c r="G14" s="93"/>
    </row>
    <row r="15" spans="1:8" x14ac:dyDescent="0.2">
      <c r="A15" s="94"/>
      <c r="B15" s="95" t="s">
        <v>96</v>
      </c>
      <c r="C15" s="96"/>
      <c r="D15" s="97"/>
      <c r="E15" s="98"/>
      <c r="F15" s="99">
        <f t="shared" si="0"/>
        <v>0</v>
      </c>
      <c r="G15" s="93"/>
    </row>
    <row r="16" spans="1:8" x14ac:dyDescent="0.2">
      <c r="A16" s="94"/>
      <c r="B16" s="95" t="s">
        <v>97</v>
      </c>
      <c r="C16" s="96"/>
      <c r="D16" s="97"/>
      <c r="E16" s="98"/>
      <c r="F16" s="99">
        <f t="shared" si="0"/>
        <v>0</v>
      </c>
      <c r="G16" s="93"/>
    </row>
    <row r="17" spans="1:7" x14ac:dyDescent="0.2">
      <c r="A17" s="94"/>
      <c r="B17" s="95" t="s">
        <v>98</v>
      </c>
      <c r="C17" s="96"/>
      <c r="D17" s="97"/>
      <c r="E17" s="98"/>
      <c r="F17" s="99">
        <f t="shared" si="0"/>
        <v>0</v>
      </c>
      <c r="G17" s="93"/>
    </row>
    <row r="18" spans="1:7" x14ac:dyDescent="0.2">
      <c r="A18" s="94"/>
      <c r="B18" s="95" t="s">
        <v>99</v>
      </c>
      <c r="C18" s="96"/>
      <c r="D18" s="97"/>
      <c r="E18" s="98"/>
      <c r="F18" s="99">
        <f t="shared" si="0"/>
        <v>0</v>
      </c>
      <c r="G18" s="93"/>
    </row>
    <row r="19" spans="1:7" x14ac:dyDescent="0.2">
      <c r="A19" s="94"/>
      <c r="B19" s="95" t="s">
        <v>100</v>
      </c>
      <c r="C19" s="96"/>
      <c r="D19" s="97"/>
      <c r="E19" s="98"/>
      <c r="F19" s="99">
        <f t="shared" si="0"/>
        <v>0</v>
      </c>
      <c r="G19" s="93"/>
    </row>
    <row r="20" spans="1:7" x14ac:dyDescent="0.2">
      <c r="A20" s="94"/>
      <c r="B20" s="100"/>
      <c r="C20" s="101"/>
      <c r="D20" s="86"/>
      <c r="E20" s="102"/>
      <c r="F20" s="92"/>
      <c r="G20" s="93"/>
    </row>
    <row r="21" spans="1:7" x14ac:dyDescent="0.2">
      <c r="A21" s="94"/>
      <c r="B21" s="100"/>
      <c r="C21" s="101"/>
      <c r="D21" s="86"/>
      <c r="E21" s="102"/>
      <c r="F21" s="92"/>
      <c r="G21" s="93"/>
    </row>
    <row r="22" spans="1:7" x14ac:dyDescent="0.2">
      <c r="A22" s="94"/>
      <c r="B22" s="100"/>
      <c r="C22" s="101"/>
      <c r="D22" s="86"/>
      <c r="E22" s="102"/>
      <c r="F22" s="92"/>
      <c r="G22" s="93"/>
    </row>
    <row r="23" spans="1:7" ht="13.5" thickBot="1" x14ac:dyDescent="0.25">
      <c r="A23" s="94"/>
      <c r="B23" s="100"/>
      <c r="C23" s="103"/>
      <c r="D23" s="86"/>
      <c r="E23" s="91"/>
      <c r="F23" s="92"/>
      <c r="G23" s="93"/>
    </row>
    <row r="24" spans="1:7" x14ac:dyDescent="0.2">
      <c r="A24" s="94"/>
      <c r="B24" s="104" t="s">
        <v>101</v>
      </c>
      <c r="C24" s="105"/>
      <c r="D24" s="105"/>
      <c r="E24" s="106"/>
      <c r="F24" s="92"/>
      <c r="G24" s="93"/>
    </row>
    <row r="25" spans="1:7" ht="12.75" customHeight="1" x14ac:dyDescent="0.2">
      <c r="A25" s="94"/>
      <c r="B25" s="215"/>
      <c r="C25" s="223"/>
      <c r="D25" s="223"/>
      <c r="E25" s="224"/>
      <c r="F25" s="92"/>
      <c r="G25" s="93"/>
    </row>
    <row r="26" spans="1:7" ht="42.75" customHeight="1" x14ac:dyDescent="0.2">
      <c r="A26" s="94"/>
      <c r="B26" s="225"/>
      <c r="C26" s="223"/>
      <c r="D26" s="223"/>
      <c r="E26" s="224"/>
      <c r="F26" s="92"/>
      <c r="G26" s="93"/>
    </row>
    <row r="27" spans="1:7" ht="42.75" customHeight="1" x14ac:dyDescent="0.2">
      <c r="A27" s="94"/>
      <c r="B27" s="225"/>
      <c r="C27" s="223"/>
      <c r="D27" s="223"/>
      <c r="E27" s="224"/>
      <c r="F27" s="92"/>
      <c r="G27" s="93"/>
    </row>
    <row r="28" spans="1:7" ht="13.5" thickBot="1" x14ac:dyDescent="0.25">
      <c r="A28" s="94"/>
      <c r="B28" s="225"/>
      <c r="C28" s="223"/>
      <c r="D28" s="223"/>
      <c r="E28" s="224"/>
      <c r="F28" s="92"/>
      <c r="G28" s="93"/>
    </row>
    <row r="29" spans="1:7" ht="13.5" thickBot="1" x14ac:dyDescent="0.25">
      <c r="A29" s="107"/>
      <c r="B29" s="108"/>
      <c r="C29" s="109"/>
      <c r="D29" s="109"/>
      <c r="E29" s="110" t="s">
        <v>102</v>
      </c>
      <c r="F29" s="111"/>
      <c r="G29" s="112">
        <f>SUM(F10:F19)</f>
        <v>0</v>
      </c>
    </row>
    <row r="30" spans="1:7" x14ac:dyDescent="0.2">
      <c r="A30" s="113">
        <v>200</v>
      </c>
      <c r="B30" s="7" t="s">
        <v>103</v>
      </c>
      <c r="C30" s="114"/>
      <c r="D30" s="86"/>
      <c r="E30" s="115"/>
      <c r="F30" s="116"/>
      <c r="G30" s="93"/>
    </row>
    <row r="31" spans="1:7" x14ac:dyDescent="0.2">
      <c r="A31" s="94"/>
      <c r="C31" s="90"/>
      <c r="D31" s="86"/>
      <c r="E31" s="117"/>
      <c r="F31" s="118"/>
      <c r="G31" s="93"/>
    </row>
    <row r="32" spans="1:7" x14ac:dyDescent="0.2">
      <c r="A32" s="94"/>
      <c r="B32" s="119" t="s">
        <v>104</v>
      </c>
      <c r="C32" s="120"/>
      <c r="D32" s="121"/>
      <c r="E32" s="122"/>
      <c r="F32" s="99">
        <f t="shared" ref="F32:F41" si="1">SUM(C32*D32*E32)</f>
        <v>0</v>
      </c>
      <c r="G32" s="93"/>
    </row>
    <row r="33" spans="1:7" x14ac:dyDescent="0.2">
      <c r="A33" s="94"/>
      <c r="B33" s="119" t="s">
        <v>105</v>
      </c>
      <c r="C33" s="120"/>
      <c r="D33" s="121"/>
      <c r="E33" s="122"/>
      <c r="F33" s="99">
        <f t="shared" si="1"/>
        <v>0</v>
      </c>
      <c r="G33" s="93"/>
    </row>
    <row r="34" spans="1:7" x14ac:dyDescent="0.2">
      <c r="A34" s="94"/>
      <c r="B34" s="119" t="s">
        <v>106</v>
      </c>
      <c r="C34" s="120"/>
      <c r="D34" s="121"/>
      <c r="E34" s="122"/>
      <c r="F34" s="99">
        <f t="shared" si="1"/>
        <v>0</v>
      </c>
      <c r="G34" s="93"/>
    </row>
    <row r="35" spans="1:7" x14ac:dyDescent="0.2">
      <c r="A35" s="94"/>
      <c r="B35" s="119" t="s">
        <v>107</v>
      </c>
      <c r="C35" s="120"/>
      <c r="D35" s="121"/>
      <c r="E35" s="122"/>
      <c r="F35" s="99">
        <f t="shared" si="1"/>
        <v>0</v>
      </c>
      <c r="G35" s="93"/>
    </row>
    <row r="36" spans="1:7" x14ac:dyDescent="0.2">
      <c r="A36" s="94"/>
      <c r="B36" s="119" t="s">
        <v>108</v>
      </c>
      <c r="C36" s="120"/>
      <c r="D36" s="121"/>
      <c r="E36" s="122"/>
      <c r="F36" s="99">
        <f t="shared" si="1"/>
        <v>0</v>
      </c>
      <c r="G36" s="93"/>
    </row>
    <row r="37" spans="1:7" x14ac:dyDescent="0.2">
      <c r="A37" s="94"/>
      <c r="B37" s="119" t="s">
        <v>109</v>
      </c>
      <c r="C37" s="120"/>
      <c r="D37" s="121"/>
      <c r="E37" s="122"/>
      <c r="F37" s="99">
        <f t="shared" si="1"/>
        <v>0</v>
      </c>
      <c r="G37" s="93"/>
    </row>
    <row r="38" spans="1:7" x14ac:dyDescent="0.2">
      <c r="A38" s="94"/>
      <c r="B38" s="119" t="s">
        <v>110</v>
      </c>
      <c r="C38" s="120"/>
      <c r="D38" s="121"/>
      <c r="E38" s="122"/>
      <c r="F38" s="99">
        <f t="shared" si="1"/>
        <v>0</v>
      </c>
      <c r="G38" s="93"/>
    </row>
    <row r="39" spans="1:7" x14ac:dyDescent="0.2">
      <c r="A39" s="94"/>
      <c r="B39" s="119" t="s">
        <v>111</v>
      </c>
      <c r="C39" s="120"/>
      <c r="D39" s="121"/>
      <c r="E39" s="122"/>
      <c r="F39" s="99">
        <f t="shared" si="1"/>
        <v>0</v>
      </c>
      <c r="G39" s="93"/>
    </row>
    <row r="40" spans="1:7" x14ac:dyDescent="0.2">
      <c r="A40" s="94"/>
      <c r="B40" s="119" t="s">
        <v>112</v>
      </c>
      <c r="C40" s="120"/>
      <c r="D40" s="121"/>
      <c r="E40" s="122"/>
      <c r="F40" s="99">
        <f t="shared" si="1"/>
        <v>0</v>
      </c>
      <c r="G40" s="93"/>
    </row>
    <row r="41" spans="1:7" x14ac:dyDescent="0.2">
      <c r="A41" s="94"/>
      <c r="B41" s="119" t="s">
        <v>113</v>
      </c>
      <c r="C41" s="120"/>
      <c r="D41" s="121"/>
      <c r="E41" s="122"/>
      <c r="F41" s="99">
        <f t="shared" si="1"/>
        <v>0</v>
      </c>
      <c r="G41" s="93"/>
    </row>
    <row r="42" spans="1:7" ht="13.5" thickBot="1" x14ac:dyDescent="0.25">
      <c r="A42" s="94"/>
      <c r="B42" s="123"/>
      <c r="C42" s="124"/>
      <c r="D42" s="109"/>
      <c r="E42" s="125"/>
      <c r="F42" s="126"/>
      <c r="G42" s="127"/>
    </row>
    <row r="43" spans="1:7" x14ac:dyDescent="0.2">
      <c r="A43" s="94"/>
      <c r="B43" s="128" t="s">
        <v>101</v>
      </c>
      <c r="C43" s="129"/>
      <c r="D43" s="129"/>
      <c r="E43" s="130"/>
      <c r="F43" s="92"/>
      <c r="G43" s="93"/>
    </row>
    <row r="44" spans="1:7" x14ac:dyDescent="0.2">
      <c r="A44" s="94"/>
      <c r="B44" s="215"/>
      <c r="C44" s="216"/>
      <c r="D44" s="216"/>
      <c r="E44" s="217"/>
      <c r="F44" s="92"/>
      <c r="G44" s="93"/>
    </row>
    <row r="45" spans="1:7" x14ac:dyDescent="0.2">
      <c r="A45" s="94"/>
      <c r="B45" s="215" t="s">
        <v>114</v>
      </c>
      <c r="C45" s="216"/>
      <c r="D45" s="216"/>
      <c r="E45" s="217"/>
      <c r="F45" s="92"/>
      <c r="G45" s="93"/>
    </row>
    <row r="46" spans="1:7" ht="13.5" thickBot="1" x14ac:dyDescent="0.25">
      <c r="A46" s="94"/>
      <c r="B46" s="215"/>
      <c r="C46" s="216"/>
      <c r="D46" s="216"/>
      <c r="E46" s="217"/>
      <c r="F46" s="92"/>
      <c r="G46" s="93"/>
    </row>
    <row r="47" spans="1:7" ht="13.5" thickBot="1" x14ac:dyDescent="0.25">
      <c r="A47" s="107"/>
      <c r="B47" s="108"/>
      <c r="C47" s="109"/>
      <c r="D47" s="109"/>
      <c r="E47" s="131" t="s">
        <v>115</v>
      </c>
      <c r="F47" s="111"/>
      <c r="G47" s="112">
        <f>SUM(F32:F41)</f>
        <v>0</v>
      </c>
    </row>
    <row r="48" spans="1:7" x14ac:dyDescent="0.2">
      <c r="A48" s="113">
        <v>300</v>
      </c>
      <c r="B48" s="132" t="s">
        <v>116</v>
      </c>
      <c r="C48" s="114"/>
      <c r="D48" s="114"/>
      <c r="E48" s="133"/>
      <c r="F48" s="116"/>
      <c r="G48" s="93"/>
    </row>
    <row r="49" spans="1:7" x14ac:dyDescent="0.2">
      <c r="A49" s="83"/>
      <c r="B49" s="132"/>
      <c r="C49" s="90"/>
      <c r="D49" s="90"/>
      <c r="E49" s="133"/>
      <c r="F49" s="92"/>
      <c r="G49" s="93"/>
    </row>
    <row r="50" spans="1:7" x14ac:dyDescent="0.2">
      <c r="A50" s="94">
        <v>320</v>
      </c>
      <c r="B50" s="119" t="s">
        <v>117</v>
      </c>
      <c r="C50" s="134"/>
      <c r="D50" s="134"/>
      <c r="E50" s="135"/>
      <c r="F50" s="99">
        <f t="shared" ref="F50:F53" si="2">SUM(C50*D50*E50)</f>
        <v>0</v>
      </c>
      <c r="G50" s="93"/>
    </row>
    <row r="51" spans="1:7" x14ac:dyDescent="0.2">
      <c r="A51" s="94"/>
      <c r="B51" s="119"/>
      <c r="C51" s="134"/>
      <c r="D51" s="134"/>
      <c r="E51" s="135"/>
      <c r="F51" s="99">
        <f t="shared" si="2"/>
        <v>0</v>
      </c>
      <c r="G51" s="93"/>
    </row>
    <row r="52" spans="1:7" x14ac:dyDescent="0.2">
      <c r="A52" s="94"/>
      <c r="B52" s="119"/>
      <c r="C52" s="134"/>
      <c r="D52" s="134"/>
      <c r="E52" s="135"/>
      <c r="F52" s="99">
        <f t="shared" si="2"/>
        <v>0</v>
      </c>
      <c r="G52" s="93"/>
    </row>
    <row r="53" spans="1:7" x14ac:dyDescent="0.2">
      <c r="A53" s="94"/>
      <c r="B53" s="119"/>
      <c r="C53" s="134"/>
      <c r="D53" s="134"/>
      <c r="E53" s="135"/>
      <c r="F53" s="99">
        <f t="shared" si="2"/>
        <v>0</v>
      </c>
      <c r="G53" s="93"/>
    </row>
    <row r="54" spans="1:7" x14ac:dyDescent="0.2">
      <c r="A54" s="94"/>
      <c r="B54" s="119"/>
      <c r="C54" s="90"/>
      <c r="D54" s="90"/>
      <c r="E54" s="136"/>
      <c r="F54" s="92"/>
      <c r="G54" s="93"/>
    </row>
    <row r="55" spans="1:7" x14ac:dyDescent="0.2">
      <c r="A55" s="94">
        <v>330</v>
      </c>
      <c r="B55" s="119" t="s">
        <v>118</v>
      </c>
      <c r="C55" s="134"/>
      <c r="D55" s="134"/>
      <c r="E55" s="135"/>
      <c r="F55" s="99">
        <f t="shared" ref="F55:F58" si="3">SUM(C55*D55*E55)</f>
        <v>0</v>
      </c>
      <c r="G55" s="93"/>
    </row>
    <row r="56" spans="1:7" x14ac:dyDescent="0.2">
      <c r="A56" s="94">
        <v>340</v>
      </c>
      <c r="B56" s="119" t="s">
        <v>119</v>
      </c>
      <c r="C56" s="134"/>
      <c r="D56" s="134"/>
      <c r="E56" s="135"/>
      <c r="F56" s="99">
        <f t="shared" si="3"/>
        <v>0</v>
      </c>
      <c r="G56" s="93"/>
    </row>
    <row r="57" spans="1:7" x14ac:dyDescent="0.2">
      <c r="A57" s="94"/>
      <c r="B57" s="119"/>
      <c r="C57" s="134"/>
      <c r="D57" s="134"/>
      <c r="E57" s="135"/>
      <c r="F57" s="99">
        <f t="shared" si="3"/>
        <v>0</v>
      </c>
      <c r="G57" s="93"/>
    </row>
    <row r="58" spans="1:7" ht="13.5" thickBot="1" x14ac:dyDescent="0.25">
      <c r="A58" s="94"/>
      <c r="B58" s="119"/>
      <c r="C58" s="134"/>
      <c r="D58" s="134"/>
      <c r="E58" s="135"/>
      <c r="F58" s="99">
        <f t="shared" si="3"/>
        <v>0</v>
      </c>
      <c r="G58" s="127"/>
    </row>
    <row r="59" spans="1:7" x14ac:dyDescent="0.2">
      <c r="A59" s="94"/>
      <c r="B59" s="137" t="s">
        <v>101</v>
      </c>
      <c r="C59" s="138"/>
      <c r="D59" s="138"/>
      <c r="E59" s="139"/>
      <c r="F59" s="92"/>
      <c r="G59" s="93"/>
    </row>
    <row r="60" spans="1:7" ht="54" customHeight="1" x14ac:dyDescent="0.2">
      <c r="A60" s="94"/>
      <c r="B60" s="226"/>
      <c r="C60" s="223"/>
      <c r="D60" s="223"/>
      <c r="E60" s="224"/>
      <c r="F60" s="92"/>
      <c r="G60" s="93"/>
    </row>
    <row r="61" spans="1:7" ht="30" customHeight="1" x14ac:dyDescent="0.2">
      <c r="A61" s="94"/>
      <c r="B61" s="225"/>
      <c r="C61" s="223"/>
      <c r="D61" s="223"/>
      <c r="E61" s="224"/>
      <c r="F61" s="92"/>
      <c r="G61" s="93"/>
    </row>
    <row r="62" spans="1:7" ht="13.5" thickBot="1" x14ac:dyDescent="0.25">
      <c r="A62" s="94"/>
      <c r="B62" s="225"/>
      <c r="C62" s="223"/>
      <c r="D62" s="223"/>
      <c r="E62" s="224"/>
      <c r="F62" s="92"/>
      <c r="G62" s="93"/>
    </row>
    <row r="63" spans="1:7" ht="13.5" thickBot="1" x14ac:dyDescent="0.25">
      <c r="A63" s="107"/>
      <c r="B63" s="108"/>
      <c r="C63" s="109"/>
      <c r="D63" s="109"/>
      <c r="E63" s="131" t="s">
        <v>120</v>
      </c>
      <c r="F63" s="111"/>
      <c r="G63" s="112">
        <f>SUM(F50:F58)</f>
        <v>0</v>
      </c>
    </row>
    <row r="64" spans="1:7" x14ac:dyDescent="0.2">
      <c r="A64" s="113">
        <v>400</v>
      </c>
      <c r="B64" s="140" t="s">
        <v>121</v>
      </c>
      <c r="C64" s="141"/>
      <c r="D64" s="114"/>
      <c r="E64" s="142"/>
      <c r="F64" s="116"/>
      <c r="G64" s="93"/>
    </row>
    <row r="65" spans="1:9" x14ac:dyDescent="0.2">
      <c r="A65" s="94"/>
      <c r="C65" s="143"/>
      <c r="D65" s="90"/>
      <c r="E65" s="133"/>
      <c r="F65" s="92"/>
      <c r="G65" s="93"/>
    </row>
    <row r="66" spans="1:9" x14ac:dyDescent="0.2">
      <c r="A66" s="94">
        <v>410</v>
      </c>
      <c r="B66" s="95" t="s">
        <v>122</v>
      </c>
      <c r="C66" s="143"/>
      <c r="D66" s="134"/>
      <c r="E66" s="135"/>
      <c r="F66" s="99">
        <f>SUM(D66*E66)</f>
        <v>0</v>
      </c>
      <c r="G66" s="93"/>
    </row>
    <row r="67" spans="1:9" x14ac:dyDescent="0.2">
      <c r="A67" s="94">
        <v>430</v>
      </c>
      <c r="B67" s="2" t="s">
        <v>123</v>
      </c>
      <c r="C67" s="143"/>
      <c r="D67" s="134"/>
      <c r="E67" s="135"/>
      <c r="F67" s="99">
        <f t="shared" ref="F67:F69" si="4">SUM(D67*E67)</f>
        <v>0</v>
      </c>
      <c r="G67" s="93"/>
    </row>
    <row r="68" spans="1:9" x14ac:dyDescent="0.2">
      <c r="A68" s="94">
        <v>441</v>
      </c>
      <c r="B68" s="2" t="s">
        <v>124</v>
      </c>
      <c r="C68" s="143"/>
      <c r="D68" s="134"/>
      <c r="E68" s="135"/>
      <c r="F68" s="99">
        <f t="shared" si="4"/>
        <v>0</v>
      </c>
      <c r="G68" s="93"/>
    </row>
    <row r="69" spans="1:9" ht="13.5" thickBot="1" x14ac:dyDescent="0.25">
      <c r="A69" s="94">
        <v>450</v>
      </c>
      <c r="B69" s="123" t="s">
        <v>125</v>
      </c>
      <c r="C69" s="143"/>
      <c r="D69" s="134"/>
      <c r="E69" s="135"/>
      <c r="F69" s="99">
        <f t="shared" si="4"/>
        <v>0</v>
      </c>
      <c r="G69" s="127"/>
    </row>
    <row r="70" spans="1:9" x14ac:dyDescent="0.2">
      <c r="A70" s="94"/>
      <c r="B70" s="128" t="s">
        <v>101</v>
      </c>
      <c r="C70" s="129"/>
      <c r="D70" s="129"/>
      <c r="E70" s="130"/>
      <c r="F70" s="92"/>
      <c r="G70" s="93"/>
    </row>
    <row r="71" spans="1:9" x14ac:dyDescent="0.2">
      <c r="A71" s="94"/>
      <c r="B71" s="215"/>
      <c r="C71" s="216"/>
      <c r="D71" s="216"/>
      <c r="E71" s="217"/>
      <c r="F71" s="92"/>
      <c r="G71" s="93"/>
      <c r="I71" s="76"/>
    </row>
    <row r="72" spans="1:9" ht="46.5" customHeight="1" x14ac:dyDescent="0.2">
      <c r="A72" s="94"/>
      <c r="B72" s="249"/>
      <c r="C72" s="246"/>
      <c r="D72" s="246"/>
      <c r="E72" s="247"/>
      <c r="F72" s="92"/>
      <c r="G72" s="93"/>
      <c r="I72" s="76"/>
    </row>
    <row r="73" spans="1:9" x14ac:dyDescent="0.2">
      <c r="A73" s="94"/>
      <c r="B73" s="248"/>
      <c r="C73" s="246"/>
      <c r="D73" s="246"/>
      <c r="E73" s="247"/>
      <c r="F73" s="92"/>
      <c r="G73" s="93"/>
      <c r="I73" s="76"/>
    </row>
    <row r="74" spans="1:9" x14ac:dyDescent="0.2">
      <c r="A74" s="94"/>
      <c r="B74" s="248"/>
      <c r="C74" s="246"/>
      <c r="D74" s="246"/>
      <c r="E74" s="247"/>
      <c r="F74" s="92"/>
      <c r="G74" s="93"/>
    </row>
    <row r="75" spans="1:9" x14ac:dyDescent="0.2">
      <c r="A75" s="94"/>
      <c r="B75" s="248"/>
      <c r="C75" s="246"/>
      <c r="D75" s="246"/>
      <c r="E75" s="247"/>
      <c r="F75" s="92"/>
      <c r="G75" s="93"/>
    </row>
    <row r="76" spans="1:9" x14ac:dyDescent="0.2">
      <c r="A76" s="144"/>
      <c r="B76" s="145"/>
      <c r="C76" s="146"/>
      <c r="D76" s="146"/>
      <c r="E76" s="147" t="s">
        <v>126</v>
      </c>
      <c r="F76" s="148"/>
      <c r="G76" s="149">
        <f>SUM(F66:F69)</f>
        <v>0</v>
      </c>
    </row>
    <row r="77" spans="1:9" x14ac:dyDescent="0.2">
      <c r="A77" s="83">
        <v>500</v>
      </c>
      <c r="B77" s="150" t="s">
        <v>127</v>
      </c>
      <c r="C77" s="90"/>
      <c r="D77" s="86"/>
      <c r="E77" s="102"/>
      <c r="F77" s="92"/>
      <c r="G77" s="93"/>
    </row>
    <row r="78" spans="1:9" x14ac:dyDescent="0.2">
      <c r="A78" s="94"/>
      <c r="B78" s="100"/>
      <c r="C78" s="90"/>
      <c r="D78" s="86"/>
      <c r="E78" s="102"/>
      <c r="F78" s="92"/>
      <c r="G78" s="93"/>
    </row>
    <row r="79" spans="1:9" x14ac:dyDescent="0.2">
      <c r="A79" s="94">
        <v>510</v>
      </c>
      <c r="B79" s="95" t="s">
        <v>128</v>
      </c>
      <c r="C79" s="90"/>
      <c r="D79" s="97"/>
      <c r="E79" s="98"/>
      <c r="F79" s="99">
        <f t="shared" ref="F79:F81" si="5">SUM(D79*E79)</f>
        <v>0</v>
      </c>
      <c r="G79" s="93"/>
    </row>
    <row r="80" spans="1:9" x14ac:dyDescent="0.2">
      <c r="A80" s="94"/>
      <c r="B80" s="100"/>
      <c r="C80" s="90"/>
      <c r="D80" s="97"/>
      <c r="E80" s="98"/>
      <c r="F80" s="99">
        <f t="shared" si="5"/>
        <v>0</v>
      </c>
      <c r="G80" s="93"/>
    </row>
    <row r="81" spans="1:7" ht="13.5" thickBot="1" x14ac:dyDescent="0.25">
      <c r="A81" s="94"/>
      <c r="B81" s="100"/>
      <c r="C81" s="90"/>
      <c r="D81" s="97"/>
      <c r="E81" s="98"/>
      <c r="F81" s="99">
        <f t="shared" si="5"/>
        <v>0</v>
      </c>
      <c r="G81" s="151">
        <f>SUM(F77:F81)</f>
        <v>0</v>
      </c>
    </row>
    <row r="82" spans="1:7" x14ac:dyDescent="0.2">
      <c r="A82" s="94"/>
      <c r="B82" s="100"/>
      <c r="C82" s="90"/>
      <c r="D82" s="86"/>
      <c r="E82" s="102"/>
      <c r="F82" s="92"/>
      <c r="G82" s="93"/>
    </row>
    <row r="83" spans="1:7" x14ac:dyDescent="0.2">
      <c r="A83" s="94">
        <v>519</v>
      </c>
      <c r="B83" s="95" t="s">
        <v>129</v>
      </c>
      <c r="C83" s="90"/>
      <c r="D83" s="97"/>
      <c r="E83" s="98"/>
      <c r="F83" s="99">
        <f t="shared" ref="F83:F85" si="6">SUM(D83*E83)</f>
        <v>0</v>
      </c>
      <c r="G83" s="93"/>
    </row>
    <row r="84" spans="1:7" x14ac:dyDescent="0.2">
      <c r="A84" s="94"/>
      <c r="B84" s="95"/>
      <c r="C84" s="90"/>
      <c r="D84" s="97"/>
      <c r="E84" s="98"/>
      <c r="F84" s="99">
        <f t="shared" si="6"/>
        <v>0</v>
      </c>
      <c r="G84" s="93"/>
    </row>
    <row r="85" spans="1:7" ht="13.5" thickBot="1" x14ac:dyDescent="0.25">
      <c r="A85" s="94"/>
      <c r="B85" s="95"/>
      <c r="C85" s="90"/>
      <c r="D85" s="97"/>
      <c r="E85" s="98"/>
      <c r="F85" s="99">
        <f t="shared" si="6"/>
        <v>0</v>
      </c>
      <c r="G85" s="151">
        <f>SUM(F83:F85)</f>
        <v>0</v>
      </c>
    </row>
    <row r="86" spans="1:7" x14ac:dyDescent="0.2">
      <c r="A86" s="94"/>
      <c r="B86" s="95"/>
      <c r="C86" s="90"/>
      <c r="D86" s="86"/>
      <c r="E86" s="102"/>
      <c r="F86" s="92"/>
      <c r="G86" s="93"/>
    </row>
    <row r="87" spans="1:7" x14ac:dyDescent="0.2">
      <c r="A87" s="94">
        <v>531</v>
      </c>
      <c r="B87" s="95" t="s">
        <v>130</v>
      </c>
      <c r="C87" s="90"/>
      <c r="D87" s="97"/>
      <c r="E87" s="98"/>
      <c r="F87" s="99">
        <f t="shared" ref="F87:F89" si="7">SUM(D87*E87)</f>
        <v>0</v>
      </c>
      <c r="G87" s="93"/>
    </row>
    <row r="88" spans="1:7" x14ac:dyDescent="0.2">
      <c r="A88" s="94"/>
      <c r="B88" s="95"/>
      <c r="C88" s="90"/>
      <c r="D88" s="97"/>
      <c r="E88" s="98"/>
      <c r="F88" s="99">
        <f t="shared" si="7"/>
        <v>0</v>
      </c>
      <c r="G88" s="93"/>
    </row>
    <row r="89" spans="1:7" ht="13.5" thickBot="1" x14ac:dyDescent="0.25">
      <c r="A89" s="94"/>
      <c r="B89" s="95"/>
      <c r="C89" s="90"/>
      <c r="D89" s="97"/>
      <c r="E89" s="98"/>
      <c r="F89" s="99">
        <f t="shared" si="7"/>
        <v>0</v>
      </c>
      <c r="G89" s="151">
        <f>SUM(F87:F89)</f>
        <v>0</v>
      </c>
    </row>
    <row r="90" spans="1:7" x14ac:dyDescent="0.2">
      <c r="A90" s="94"/>
      <c r="B90" s="95"/>
      <c r="C90" s="90"/>
      <c r="D90" s="86"/>
      <c r="E90" s="102"/>
      <c r="F90" s="92"/>
      <c r="G90" s="93"/>
    </row>
    <row r="91" spans="1:7" x14ac:dyDescent="0.2">
      <c r="A91" s="94">
        <v>534</v>
      </c>
      <c r="B91" s="95" t="s">
        <v>131</v>
      </c>
      <c r="C91" s="90"/>
      <c r="D91" s="97"/>
      <c r="E91" s="98"/>
      <c r="F91" s="99">
        <f t="shared" ref="F91:F93" si="8">SUM(D91*E91)</f>
        <v>0</v>
      </c>
      <c r="G91" s="93"/>
    </row>
    <row r="92" spans="1:7" x14ac:dyDescent="0.2">
      <c r="A92" s="94"/>
      <c r="B92" s="95"/>
      <c r="C92" s="90"/>
      <c r="D92" s="97"/>
      <c r="E92" s="98"/>
      <c r="F92" s="99">
        <f t="shared" si="8"/>
        <v>0</v>
      </c>
      <c r="G92" s="93"/>
    </row>
    <row r="93" spans="1:7" ht="13.5" thickBot="1" x14ac:dyDescent="0.25">
      <c r="A93" s="94"/>
      <c r="B93" s="95"/>
      <c r="C93" s="90"/>
      <c r="D93" s="97"/>
      <c r="E93" s="98"/>
      <c r="F93" s="99">
        <f t="shared" si="8"/>
        <v>0</v>
      </c>
      <c r="G93" s="151">
        <f>SUM(F91:F93)</f>
        <v>0</v>
      </c>
    </row>
    <row r="94" spans="1:7" x14ac:dyDescent="0.2">
      <c r="A94" s="94"/>
      <c r="B94" s="95"/>
      <c r="C94" s="90"/>
      <c r="D94" s="86"/>
      <c r="E94" s="102"/>
      <c r="F94" s="92"/>
      <c r="G94" s="93"/>
    </row>
    <row r="95" spans="1:7" x14ac:dyDescent="0.2">
      <c r="A95" s="94">
        <v>550</v>
      </c>
      <c r="B95" s="95" t="s">
        <v>132</v>
      </c>
      <c r="C95" s="90"/>
      <c r="D95" s="97"/>
      <c r="E95" s="98"/>
      <c r="F95" s="99">
        <f t="shared" ref="F95:F97" si="9">SUM(D95*E95)</f>
        <v>0</v>
      </c>
      <c r="G95" s="93"/>
    </row>
    <row r="96" spans="1:7" x14ac:dyDescent="0.2">
      <c r="A96" s="94"/>
      <c r="B96" s="95"/>
      <c r="C96" s="90"/>
      <c r="D96" s="97"/>
      <c r="E96" s="98"/>
      <c r="F96" s="99">
        <f t="shared" si="9"/>
        <v>0</v>
      </c>
      <c r="G96" s="93"/>
    </row>
    <row r="97" spans="1:7" ht="13.5" thickBot="1" x14ac:dyDescent="0.25">
      <c r="A97" s="94"/>
      <c r="B97" s="95"/>
      <c r="C97" s="90"/>
      <c r="D97" s="97"/>
      <c r="E97" s="98"/>
      <c r="F97" s="99">
        <f t="shared" si="9"/>
        <v>0</v>
      </c>
      <c r="G97" s="151">
        <f>SUM(F95:F97)</f>
        <v>0</v>
      </c>
    </row>
    <row r="98" spans="1:7" x14ac:dyDescent="0.2">
      <c r="A98" s="94"/>
      <c r="B98" s="95"/>
      <c r="C98" s="90"/>
      <c r="D98" s="86"/>
      <c r="E98" s="102"/>
      <c r="F98" s="92"/>
      <c r="G98" s="93"/>
    </row>
    <row r="99" spans="1:7" x14ac:dyDescent="0.2">
      <c r="A99" s="94">
        <v>560</v>
      </c>
      <c r="B99" s="95" t="s">
        <v>133</v>
      </c>
      <c r="C99" s="90"/>
      <c r="D99" s="97"/>
      <c r="E99" s="98"/>
      <c r="F99" s="99">
        <f t="shared" ref="F99:F101" si="10">SUM(D99*E99)</f>
        <v>0</v>
      </c>
      <c r="G99" s="93"/>
    </row>
    <row r="100" spans="1:7" x14ac:dyDescent="0.2">
      <c r="A100" s="94"/>
      <c r="B100" s="95"/>
      <c r="C100" s="90"/>
      <c r="D100" s="97"/>
      <c r="E100" s="98"/>
      <c r="F100" s="99">
        <f t="shared" si="10"/>
        <v>0</v>
      </c>
      <c r="G100" s="93"/>
    </row>
    <row r="101" spans="1:7" ht="13.5" thickBot="1" x14ac:dyDescent="0.25">
      <c r="A101" s="94"/>
      <c r="B101" s="95"/>
      <c r="C101" s="90"/>
      <c r="D101" s="97"/>
      <c r="E101" s="98"/>
      <c r="F101" s="99">
        <f t="shared" si="10"/>
        <v>0</v>
      </c>
      <c r="G101" s="151">
        <f>SUM(F99:F101)</f>
        <v>0</v>
      </c>
    </row>
    <row r="102" spans="1:7" x14ac:dyDescent="0.2">
      <c r="A102" s="94"/>
      <c r="B102" s="95"/>
      <c r="C102" s="90"/>
      <c r="D102" s="86"/>
      <c r="E102" s="102"/>
      <c r="F102" s="92"/>
      <c r="G102" s="93"/>
    </row>
    <row r="103" spans="1:7" x14ac:dyDescent="0.2">
      <c r="A103" s="94">
        <v>580</v>
      </c>
      <c r="B103" s="95" t="s">
        <v>134</v>
      </c>
      <c r="C103" s="90"/>
      <c r="D103" s="97"/>
      <c r="E103" s="98"/>
      <c r="F103" s="99">
        <f t="shared" ref="F103:F105" si="11">SUM(D103*E103)</f>
        <v>0</v>
      </c>
      <c r="G103" s="93"/>
    </row>
    <row r="104" spans="1:7" x14ac:dyDescent="0.2">
      <c r="A104" s="94"/>
      <c r="B104" s="95"/>
      <c r="C104" s="90"/>
      <c r="D104" s="97"/>
      <c r="E104" s="98"/>
      <c r="F104" s="99">
        <f t="shared" si="11"/>
        <v>0</v>
      </c>
      <c r="G104" s="93"/>
    </row>
    <row r="105" spans="1:7" ht="13.5" thickBot="1" x14ac:dyDescent="0.25">
      <c r="A105" s="94"/>
      <c r="B105" s="95"/>
      <c r="C105" s="90"/>
      <c r="D105" s="97"/>
      <c r="E105" s="98"/>
      <c r="F105" s="99">
        <f t="shared" si="11"/>
        <v>0</v>
      </c>
      <c r="G105" s="151">
        <f>SUM(F103:F105)</f>
        <v>0</v>
      </c>
    </row>
    <row r="106" spans="1:7" x14ac:dyDescent="0.2">
      <c r="A106" s="94"/>
      <c r="B106" s="95"/>
      <c r="C106" s="90"/>
      <c r="D106" s="86"/>
      <c r="E106" s="102"/>
      <c r="F106" s="92"/>
      <c r="G106" s="93"/>
    </row>
    <row r="107" spans="1:7" x14ac:dyDescent="0.2">
      <c r="A107" s="94">
        <v>589</v>
      </c>
      <c r="B107" s="95" t="s">
        <v>135</v>
      </c>
      <c r="C107" s="90"/>
      <c r="D107" s="97"/>
      <c r="E107" s="98"/>
      <c r="F107" s="99">
        <f t="shared" ref="F107:F109" si="12">SUM(D107*E107)</f>
        <v>0</v>
      </c>
      <c r="G107" s="93"/>
    </row>
    <row r="108" spans="1:7" x14ac:dyDescent="0.2">
      <c r="A108" s="94"/>
      <c r="B108" s="95"/>
      <c r="C108" s="90"/>
      <c r="D108" s="97"/>
      <c r="E108" s="98"/>
      <c r="F108" s="99">
        <f t="shared" si="12"/>
        <v>0</v>
      </c>
      <c r="G108" s="93"/>
    </row>
    <row r="109" spans="1:7" ht="13.5" thickBot="1" x14ac:dyDescent="0.25">
      <c r="A109" s="94"/>
      <c r="B109" s="95"/>
      <c r="C109" s="90"/>
      <c r="D109" s="97"/>
      <c r="E109" s="98"/>
      <c r="F109" s="99">
        <f t="shared" si="12"/>
        <v>0</v>
      </c>
      <c r="G109" s="151">
        <f>SUM(F107:F109)</f>
        <v>0</v>
      </c>
    </row>
    <row r="110" spans="1:7" x14ac:dyDescent="0.2">
      <c r="A110" s="94"/>
      <c r="B110" s="95"/>
      <c r="C110" s="90"/>
      <c r="D110" s="86"/>
      <c r="E110" s="102"/>
      <c r="F110" s="92"/>
      <c r="G110" s="93"/>
    </row>
    <row r="111" spans="1:7" x14ac:dyDescent="0.2">
      <c r="A111" s="94" t="s">
        <v>33</v>
      </c>
      <c r="B111" s="95" t="s">
        <v>136</v>
      </c>
      <c r="C111" s="90"/>
      <c r="D111" s="97"/>
      <c r="E111" s="98"/>
      <c r="F111" s="99">
        <f t="shared" ref="F111:F116" si="13">SUM(D111*E111)</f>
        <v>0</v>
      </c>
      <c r="G111" s="93"/>
    </row>
    <row r="112" spans="1:7" x14ac:dyDescent="0.2">
      <c r="A112" s="94"/>
      <c r="B112" s="95"/>
      <c r="C112" s="90"/>
      <c r="D112" s="97"/>
      <c r="E112" s="98"/>
      <c r="F112" s="99">
        <f t="shared" si="13"/>
        <v>0</v>
      </c>
      <c r="G112" s="93"/>
    </row>
    <row r="113" spans="1:7" x14ac:dyDescent="0.2">
      <c r="A113" s="94"/>
      <c r="B113" s="95"/>
      <c r="C113" s="90"/>
      <c r="D113" s="97"/>
      <c r="E113" s="98"/>
      <c r="F113" s="99">
        <f t="shared" si="13"/>
        <v>0</v>
      </c>
      <c r="G113" s="152"/>
    </row>
    <row r="114" spans="1:7" x14ac:dyDescent="0.2">
      <c r="A114" s="94"/>
      <c r="B114" s="95"/>
      <c r="C114" s="90"/>
      <c r="D114" s="97"/>
      <c r="E114" s="98"/>
      <c r="F114" s="99">
        <f t="shared" si="13"/>
        <v>0</v>
      </c>
      <c r="G114" s="93"/>
    </row>
    <row r="115" spans="1:7" x14ac:dyDescent="0.2">
      <c r="A115" s="94"/>
      <c r="B115" s="100"/>
      <c r="C115" s="90"/>
      <c r="D115" s="97"/>
      <c r="E115" s="98"/>
      <c r="F115" s="99">
        <f t="shared" si="13"/>
        <v>0</v>
      </c>
      <c r="G115" s="93"/>
    </row>
    <row r="116" spans="1:7" x14ac:dyDescent="0.2">
      <c r="A116" s="94"/>
      <c r="B116" s="100"/>
      <c r="C116" s="90"/>
      <c r="D116" s="97"/>
      <c r="E116" s="98"/>
      <c r="F116" s="99">
        <f t="shared" si="13"/>
        <v>0</v>
      </c>
      <c r="G116" s="93"/>
    </row>
    <row r="117" spans="1:7" ht="13.5" thickBot="1" x14ac:dyDescent="0.25">
      <c r="A117" s="94"/>
      <c r="B117" s="100"/>
      <c r="C117" s="124"/>
      <c r="D117" s="86"/>
      <c r="E117" s="153"/>
      <c r="F117" s="126"/>
      <c r="G117" s="151">
        <f>SUM(F111:F116)</f>
        <v>0</v>
      </c>
    </row>
    <row r="118" spans="1:7" x14ac:dyDescent="0.2">
      <c r="A118" s="94"/>
      <c r="B118" s="104" t="s">
        <v>101</v>
      </c>
      <c r="C118" s="105"/>
      <c r="D118" s="105"/>
      <c r="E118" s="106"/>
      <c r="F118" s="92"/>
      <c r="G118" s="93"/>
    </row>
    <row r="119" spans="1:7" ht="38.25" customHeight="1" x14ac:dyDescent="0.2">
      <c r="A119" s="94"/>
      <c r="B119" s="215"/>
      <c r="C119" s="227"/>
      <c r="D119" s="227"/>
      <c r="E119" s="228"/>
      <c r="F119" s="92"/>
      <c r="G119" s="93"/>
    </row>
    <row r="120" spans="1:7" ht="38.25" customHeight="1" x14ac:dyDescent="0.2">
      <c r="A120" s="94"/>
      <c r="B120" s="229"/>
      <c r="C120" s="227"/>
      <c r="D120" s="227"/>
      <c r="E120" s="228"/>
      <c r="F120" s="92"/>
      <c r="G120" s="152"/>
    </row>
    <row r="121" spans="1:7" ht="39.75" customHeight="1" x14ac:dyDescent="0.2">
      <c r="A121" s="94"/>
      <c r="B121" s="229"/>
      <c r="C121" s="227"/>
      <c r="D121" s="227"/>
      <c r="E121" s="228"/>
      <c r="F121" s="92"/>
      <c r="G121" s="93"/>
    </row>
    <row r="122" spans="1:7" ht="13.5" thickBot="1" x14ac:dyDescent="0.25">
      <c r="A122" s="107"/>
      <c r="B122" s="108"/>
      <c r="C122" s="109"/>
      <c r="D122" s="109"/>
      <c r="E122" s="147" t="s">
        <v>137</v>
      </c>
      <c r="F122" s="148"/>
      <c r="G122" s="148">
        <f>SUM(G77:G121)</f>
        <v>0</v>
      </c>
    </row>
    <row r="123" spans="1:7" x14ac:dyDescent="0.2">
      <c r="A123" s="113">
        <v>600</v>
      </c>
      <c r="B123" s="7" t="s">
        <v>138</v>
      </c>
      <c r="C123" s="114"/>
      <c r="D123" s="86"/>
      <c r="E123" s="102"/>
      <c r="F123" s="92"/>
      <c r="G123" s="93"/>
    </row>
    <row r="124" spans="1:7" x14ac:dyDescent="0.2">
      <c r="A124" s="83"/>
      <c r="B124" s="7"/>
      <c r="C124" s="90"/>
      <c r="D124" s="86"/>
      <c r="E124" s="102"/>
      <c r="F124" s="92"/>
      <c r="G124" s="93"/>
    </row>
    <row r="125" spans="1:7" x14ac:dyDescent="0.2">
      <c r="A125" s="94">
        <v>610</v>
      </c>
      <c r="B125" s="119" t="s">
        <v>139</v>
      </c>
      <c r="C125" s="90"/>
      <c r="D125" s="97"/>
      <c r="E125" s="98"/>
      <c r="F125" s="99">
        <f t="shared" ref="F125:F127" si="14">SUM(D125*E125)</f>
        <v>0</v>
      </c>
      <c r="G125" s="93"/>
    </row>
    <row r="126" spans="1:7" x14ac:dyDescent="0.2">
      <c r="A126" s="94"/>
      <c r="B126" s="119"/>
      <c r="C126" s="90"/>
      <c r="D126" s="97"/>
      <c r="E126" s="98"/>
      <c r="F126" s="99">
        <f t="shared" si="14"/>
        <v>0</v>
      </c>
      <c r="G126" s="93"/>
    </row>
    <row r="127" spans="1:7" ht="13.5" thickBot="1" x14ac:dyDescent="0.25">
      <c r="A127" s="94"/>
      <c r="B127" s="119"/>
      <c r="C127" s="90"/>
      <c r="D127" s="97"/>
      <c r="E127" s="98"/>
      <c r="F127" s="99">
        <f t="shared" si="14"/>
        <v>0</v>
      </c>
      <c r="G127" s="151">
        <f>SUM(F125:F127)</f>
        <v>0</v>
      </c>
    </row>
    <row r="128" spans="1:7" x14ac:dyDescent="0.2">
      <c r="A128" s="94"/>
      <c r="B128" s="119"/>
      <c r="C128" s="90"/>
      <c r="D128" s="86"/>
      <c r="E128" s="102"/>
      <c r="F128" s="92"/>
      <c r="G128" s="93"/>
    </row>
    <row r="129" spans="1:7" x14ac:dyDescent="0.2">
      <c r="A129" s="94">
        <v>612</v>
      </c>
      <c r="B129" s="119" t="s">
        <v>140</v>
      </c>
      <c r="C129" s="90"/>
      <c r="D129" s="97"/>
      <c r="E129" s="98"/>
      <c r="F129" s="99">
        <f t="shared" ref="F129:F131" si="15">SUM(D129*E129)</f>
        <v>0</v>
      </c>
      <c r="G129" s="93"/>
    </row>
    <row r="130" spans="1:7" x14ac:dyDescent="0.2">
      <c r="A130" s="94"/>
      <c r="B130" s="119"/>
      <c r="C130" s="90"/>
      <c r="D130" s="97"/>
      <c r="E130" s="98"/>
      <c r="F130" s="99">
        <f t="shared" si="15"/>
        <v>0</v>
      </c>
      <c r="G130" s="93"/>
    </row>
    <row r="131" spans="1:7" ht="13.5" thickBot="1" x14ac:dyDescent="0.25">
      <c r="A131" s="94"/>
      <c r="B131" s="119"/>
      <c r="C131" s="90"/>
      <c r="D131" s="97"/>
      <c r="E131" s="98"/>
      <c r="F131" s="99">
        <f t="shared" si="15"/>
        <v>0</v>
      </c>
      <c r="G131" s="151">
        <f>SUM(F129:F131)</f>
        <v>0</v>
      </c>
    </row>
    <row r="132" spans="1:7" x14ac:dyDescent="0.2">
      <c r="A132" s="94"/>
      <c r="B132" s="119"/>
      <c r="C132" s="90"/>
      <c r="D132" s="86"/>
      <c r="E132" s="102"/>
      <c r="F132" s="92"/>
      <c r="G132" s="93"/>
    </row>
    <row r="133" spans="1:7" x14ac:dyDescent="0.2">
      <c r="A133" s="94">
        <v>640</v>
      </c>
      <c r="B133" s="119" t="s">
        <v>141</v>
      </c>
      <c r="C133" s="90"/>
      <c r="D133" s="97"/>
      <c r="E133" s="98"/>
      <c r="F133" s="99">
        <f t="shared" ref="F133:F136" si="16">SUM(D133*E133)</f>
        <v>0</v>
      </c>
      <c r="G133" s="93"/>
    </row>
    <row r="134" spans="1:7" x14ac:dyDescent="0.2">
      <c r="A134" s="94"/>
      <c r="B134" s="119"/>
      <c r="C134" s="90"/>
      <c r="D134" s="97"/>
      <c r="E134" s="98"/>
      <c r="F134" s="99">
        <f t="shared" si="16"/>
        <v>0</v>
      </c>
      <c r="G134" s="93"/>
    </row>
    <row r="135" spans="1:7" x14ac:dyDescent="0.2">
      <c r="A135" s="94"/>
      <c r="B135" s="119"/>
      <c r="C135" s="90"/>
      <c r="D135" s="97"/>
      <c r="E135" s="98"/>
      <c r="F135" s="99">
        <f t="shared" si="16"/>
        <v>0</v>
      </c>
      <c r="G135" s="93"/>
    </row>
    <row r="136" spans="1:7" ht="13.5" thickBot="1" x14ac:dyDescent="0.25">
      <c r="A136" s="94"/>
      <c r="B136" s="119"/>
      <c r="C136" s="90"/>
      <c r="D136" s="97"/>
      <c r="E136" s="98"/>
      <c r="F136" s="99">
        <f t="shared" si="16"/>
        <v>0</v>
      </c>
      <c r="G136" s="151">
        <f>SUM(F133:F136)</f>
        <v>0</v>
      </c>
    </row>
    <row r="137" spans="1:7" x14ac:dyDescent="0.2">
      <c r="A137" s="94"/>
      <c r="B137" s="119"/>
      <c r="C137" s="90"/>
      <c r="D137" s="86"/>
      <c r="E137" s="102"/>
      <c r="F137" s="92"/>
      <c r="G137" s="93"/>
    </row>
    <row r="138" spans="1:7" x14ac:dyDescent="0.2">
      <c r="A138" s="94">
        <v>641</v>
      </c>
      <c r="B138" s="119" t="s">
        <v>142</v>
      </c>
      <c r="C138" s="90"/>
      <c r="D138" s="97"/>
      <c r="E138" s="98"/>
      <c r="F138" s="99">
        <f t="shared" ref="F138:F141" si="17">SUM(D138*E138)</f>
        <v>0</v>
      </c>
      <c r="G138" s="93"/>
    </row>
    <row r="139" spans="1:7" x14ac:dyDescent="0.2">
      <c r="A139" s="94"/>
      <c r="B139" s="119"/>
      <c r="C139" s="90"/>
      <c r="D139" s="97"/>
      <c r="E139" s="98"/>
      <c r="F139" s="99">
        <f t="shared" si="17"/>
        <v>0</v>
      </c>
      <c r="G139" s="93"/>
    </row>
    <row r="140" spans="1:7" x14ac:dyDescent="0.2">
      <c r="A140" s="94"/>
      <c r="B140" s="119"/>
      <c r="C140" s="90"/>
      <c r="D140" s="97"/>
      <c r="E140" s="98"/>
      <c r="F140" s="99">
        <f t="shared" si="17"/>
        <v>0</v>
      </c>
      <c r="G140" s="93"/>
    </row>
    <row r="141" spans="1:7" ht="13.5" thickBot="1" x14ac:dyDescent="0.25">
      <c r="A141" s="94"/>
      <c r="B141" s="119"/>
      <c r="C141" s="90"/>
      <c r="D141" s="97"/>
      <c r="E141" s="98"/>
      <c r="F141" s="99">
        <f t="shared" si="17"/>
        <v>0</v>
      </c>
      <c r="G141" s="151">
        <f>SUM(F138:F141)</f>
        <v>0</v>
      </c>
    </row>
    <row r="142" spans="1:7" x14ac:dyDescent="0.2">
      <c r="A142" s="94"/>
      <c r="B142" s="119"/>
      <c r="C142" s="90"/>
      <c r="D142" s="86"/>
      <c r="E142" s="102"/>
      <c r="F142" s="92"/>
      <c r="G142" s="93"/>
    </row>
    <row r="143" spans="1:7" x14ac:dyDescent="0.2">
      <c r="A143" s="94">
        <v>650</v>
      </c>
      <c r="B143" s="119" t="s">
        <v>143</v>
      </c>
      <c r="C143" s="90"/>
      <c r="D143" s="97"/>
      <c r="E143" s="98"/>
      <c r="F143" s="99">
        <f t="shared" ref="F143:F146" si="18">SUM(D143*E143)</f>
        <v>0</v>
      </c>
      <c r="G143" s="93"/>
    </row>
    <row r="144" spans="1:7" x14ac:dyDescent="0.2">
      <c r="A144" s="94"/>
      <c r="B144" s="119"/>
      <c r="C144" s="90"/>
      <c r="D144" s="97"/>
      <c r="E144" s="98"/>
      <c r="F144" s="99">
        <f t="shared" si="18"/>
        <v>0</v>
      </c>
      <c r="G144" s="93"/>
    </row>
    <row r="145" spans="1:7" x14ac:dyDescent="0.2">
      <c r="A145" s="94"/>
      <c r="B145" s="119"/>
      <c r="C145" s="90"/>
      <c r="D145" s="97"/>
      <c r="E145" s="98"/>
      <c r="F145" s="99">
        <f t="shared" si="18"/>
        <v>0</v>
      </c>
      <c r="G145" s="93"/>
    </row>
    <row r="146" spans="1:7" ht="13.5" thickBot="1" x14ac:dyDescent="0.25">
      <c r="A146" s="94"/>
      <c r="B146" s="119"/>
      <c r="C146" s="90"/>
      <c r="D146" s="97"/>
      <c r="E146" s="98"/>
      <c r="F146" s="99">
        <f t="shared" si="18"/>
        <v>0</v>
      </c>
      <c r="G146" s="151">
        <f>SUM(F143:F146)</f>
        <v>0</v>
      </c>
    </row>
    <row r="147" spans="1:7" x14ac:dyDescent="0.2">
      <c r="A147" s="94"/>
      <c r="B147" s="119"/>
      <c r="C147" s="90"/>
      <c r="D147" s="86"/>
      <c r="E147" s="102"/>
      <c r="F147" s="92"/>
      <c r="G147" s="93"/>
    </row>
    <row r="148" spans="1:7" x14ac:dyDescent="0.2">
      <c r="A148" s="94">
        <v>651</v>
      </c>
      <c r="B148" s="119" t="s">
        <v>143</v>
      </c>
      <c r="C148" s="90"/>
      <c r="D148" s="97"/>
      <c r="E148" s="98"/>
      <c r="F148" s="99">
        <f t="shared" ref="F148:F150" si="19">SUM(D148*E148)</f>
        <v>0</v>
      </c>
      <c r="G148" s="93"/>
    </row>
    <row r="149" spans="1:7" x14ac:dyDescent="0.2">
      <c r="A149" s="94"/>
      <c r="B149" s="119" t="s">
        <v>144</v>
      </c>
      <c r="C149" s="90"/>
      <c r="D149" s="97"/>
      <c r="E149" s="98"/>
      <c r="F149" s="99">
        <f t="shared" si="19"/>
        <v>0</v>
      </c>
      <c r="G149" s="93"/>
    </row>
    <row r="150" spans="1:7" ht="13.5" thickBot="1" x14ac:dyDescent="0.25">
      <c r="A150" s="94"/>
      <c r="B150" s="119"/>
      <c r="C150" s="90"/>
      <c r="D150" s="97"/>
      <c r="E150" s="98"/>
      <c r="F150" s="99">
        <f t="shared" si="19"/>
        <v>0</v>
      </c>
      <c r="G150" s="151">
        <f>SUM(F148:F150)</f>
        <v>0</v>
      </c>
    </row>
    <row r="151" spans="1:7" x14ac:dyDescent="0.2">
      <c r="A151" s="94"/>
      <c r="B151" s="119"/>
      <c r="C151" s="90"/>
      <c r="D151" s="86"/>
      <c r="E151" s="102"/>
      <c r="F151" s="92"/>
      <c r="G151" s="93"/>
    </row>
    <row r="152" spans="1:7" x14ac:dyDescent="0.2">
      <c r="A152" s="94">
        <v>652</v>
      </c>
      <c r="B152" s="119" t="s">
        <v>145</v>
      </c>
      <c r="C152" s="90"/>
      <c r="D152" s="97"/>
      <c r="E152" s="98"/>
      <c r="F152" s="99">
        <f t="shared" ref="F152:F154" si="20">SUM(D152*E152)</f>
        <v>0</v>
      </c>
      <c r="G152" s="93"/>
    </row>
    <row r="153" spans="1:7" x14ac:dyDescent="0.2">
      <c r="A153" s="94"/>
      <c r="B153" s="119"/>
      <c r="C153" s="90"/>
      <c r="D153" s="97"/>
      <c r="E153" s="98"/>
      <c r="F153" s="99">
        <f t="shared" si="20"/>
        <v>0</v>
      </c>
      <c r="G153" s="93"/>
    </row>
    <row r="154" spans="1:7" ht="13.5" thickBot="1" x14ac:dyDescent="0.25">
      <c r="A154" s="94"/>
      <c r="B154" s="119"/>
      <c r="C154" s="90"/>
      <c r="D154" s="97"/>
      <c r="E154" s="98"/>
      <c r="F154" s="99">
        <f t="shared" si="20"/>
        <v>0</v>
      </c>
      <c r="G154" s="151">
        <f>SUM(F152:F154)</f>
        <v>0</v>
      </c>
    </row>
    <row r="155" spans="1:7" x14ac:dyDescent="0.2">
      <c r="A155" s="94"/>
      <c r="B155" s="119"/>
      <c r="C155" s="90"/>
      <c r="D155" s="86"/>
      <c r="E155" s="102"/>
      <c r="F155" s="92"/>
      <c r="G155" s="93"/>
    </row>
    <row r="156" spans="1:7" x14ac:dyDescent="0.2">
      <c r="A156" s="94">
        <v>653</v>
      </c>
      <c r="B156" s="119" t="s">
        <v>146</v>
      </c>
      <c r="C156" s="90"/>
      <c r="D156" s="97"/>
      <c r="E156" s="98"/>
      <c r="F156" s="99">
        <f t="shared" ref="F156:F159" si="21">SUM(D156*E156)</f>
        <v>0</v>
      </c>
      <c r="G156" s="93"/>
    </row>
    <row r="157" spans="1:7" x14ac:dyDescent="0.2">
      <c r="A157" s="94"/>
      <c r="B157" s="119"/>
      <c r="C157" s="90"/>
      <c r="D157" s="97"/>
      <c r="E157" s="98"/>
      <c r="F157" s="99">
        <f t="shared" si="21"/>
        <v>0</v>
      </c>
      <c r="G157" s="93"/>
    </row>
    <row r="158" spans="1:7" x14ac:dyDescent="0.2">
      <c r="A158" s="94"/>
      <c r="B158" s="119"/>
      <c r="C158" s="90"/>
      <c r="D158" s="97"/>
      <c r="E158" s="98"/>
      <c r="F158" s="99">
        <f t="shared" si="21"/>
        <v>0</v>
      </c>
      <c r="G158" s="93"/>
    </row>
    <row r="159" spans="1:7" ht="13.5" thickBot="1" x14ac:dyDescent="0.25">
      <c r="A159" s="94"/>
      <c r="B159" s="119"/>
      <c r="C159" s="90"/>
      <c r="D159" s="97"/>
      <c r="E159" s="98"/>
      <c r="F159" s="99">
        <f t="shared" si="21"/>
        <v>0</v>
      </c>
      <c r="G159" s="151">
        <f>SUM(F156:F159)</f>
        <v>0</v>
      </c>
    </row>
    <row r="160" spans="1:7" ht="13.5" thickBot="1" x14ac:dyDescent="0.25">
      <c r="A160" s="94"/>
      <c r="C160" s="90"/>
      <c r="D160" s="86"/>
      <c r="E160" s="102"/>
      <c r="F160" s="126"/>
      <c r="G160" s="93"/>
    </row>
    <row r="161" spans="1:7" x14ac:dyDescent="0.2">
      <c r="A161" s="94"/>
      <c r="B161" s="104" t="s">
        <v>101</v>
      </c>
      <c r="C161" s="105"/>
      <c r="D161" s="105"/>
      <c r="E161" s="106"/>
      <c r="F161" s="92"/>
      <c r="G161" s="93"/>
    </row>
    <row r="162" spans="1:7" ht="26.25" customHeight="1" x14ac:dyDescent="0.2">
      <c r="A162" s="94"/>
      <c r="B162" s="215"/>
      <c r="C162" s="227"/>
      <c r="D162" s="227"/>
      <c r="E162" s="228"/>
      <c r="F162" s="92"/>
      <c r="G162" s="93"/>
    </row>
    <row r="163" spans="1:7" ht="38.25" customHeight="1" thickBot="1" x14ac:dyDescent="0.25">
      <c r="A163" s="94"/>
      <c r="B163" s="229"/>
      <c r="C163" s="227"/>
      <c r="D163" s="227"/>
      <c r="E163" s="228"/>
      <c r="F163" s="92"/>
      <c r="G163" s="93"/>
    </row>
    <row r="164" spans="1:7" ht="13.5" thickBot="1" x14ac:dyDescent="0.25">
      <c r="A164" s="107"/>
      <c r="B164" s="154"/>
      <c r="C164" s="155"/>
      <c r="D164" s="156"/>
      <c r="E164" s="157" t="s">
        <v>147</v>
      </c>
      <c r="F164" s="111"/>
      <c r="G164" s="111">
        <f>SUM(G123:G163)</f>
        <v>0</v>
      </c>
    </row>
    <row r="165" spans="1:7" x14ac:dyDescent="0.2">
      <c r="A165" s="113">
        <v>800</v>
      </c>
      <c r="B165" s="158" t="s">
        <v>148</v>
      </c>
      <c r="C165" s="114"/>
      <c r="D165" s="114"/>
      <c r="E165" s="159"/>
      <c r="F165" s="116"/>
      <c r="G165" s="93"/>
    </row>
    <row r="166" spans="1:7" x14ac:dyDescent="0.2">
      <c r="A166" s="94"/>
      <c r="C166" s="90"/>
      <c r="D166" s="90"/>
      <c r="E166" s="136"/>
      <c r="F166" s="92"/>
      <c r="G166" s="93"/>
    </row>
    <row r="167" spans="1:7" x14ac:dyDescent="0.2">
      <c r="A167" s="94">
        <v>810</v>
      </c>
      <c r="B167" s="119" t="s">
        <v>149</v>
      </c>
      <c r="C167" s="90"/>
      <c r="D167" s="134"/>
      <c r="E167" s="135"/>
      <c r="F167" s="99">
        <f t="shared" ref="F167:F170" si="22">SUM(D167*E167)</f>
        <v>0</v>
      </c>
      <c r="G167" s="93"/>
    </row>
    <row r="168" spans="1:7" x14ac:dyDescent="0.2">
      <c r="A168" s="94"/>
      <c r="B168" s="119"/>
      <c r="C168" s="90"/>
      <c r="D168" s="134"/>
      <c r="E168" s="135"/>
      <c r="F168" s="99">
        <f t="shared" si="22"/>
        <v>0</v>
      </c>
      <c r="G168" s="93"/>
    </row>
    <row r="169" spans="1:7" x14ac:dyDescent="0.2">
      <c r="A169" s="94"/>
      <c r="B169" s="119"/>
      <c r="C169" s="90"/>
      <c r="D169" s="134"/>
      <c r="E169" s="135"/>
      <c r="F169" s="99">
        <f t="shared" si="22"/>
        <v>0</v>
      </c>
      <c r="G169" s="93"/>
    </row>
    <row r="170" spans="1:7" ht="13.5" thickBot="1" x14ac:dyDescent="0.25">
      <c r="A170" s="94"/>
      <c r="B170" s="119"/>
      <c r="C170" s="90"/>
      <c r="D170" s="134"/>
      <c r="E170" s="135"/>
      <c r="F170" s="99">
        <f t="shared" si="22"/>
        <v>0</v>
      </c>
      <c r="G170" s="151">
        <f>SUM(F167:F170)</f>
        <v>0</v>
      </c>
    </row>
    <row r="171" spans="1:7" x14ac:dyDescent="0.2">
      <c r="A171" s="94"/>
      <c r="B171" s="119"/>
      <c r="C171" s="90"/>
      <c r="D171" s="90"/>
      <c r="E171" s="136"/>
      <c r="F171" s="92"/>
      <c r="G171" s="93"/>
    </row>
    <row r="172" spans="1:7" x14ac:dyDescent="0.2">
      <c r="A172" s="94">
        <v>890</v>
      </c>
      <c r="B172" s="119" t="s">
        <v>150</v>
      </c>
      <c r="C172" s="90"/>
      <c r="D172" s="134"/>
      <c r="E172" s="135"/>
      <c r="F172" s="99">
        <f t="shared" ref="F172:F175" si="23">SUM(D172*E172)</f>
        <v>0</v>
      </c>
      <c r="G172" s="93"/>
    </row>
    <row r="173" spans="1:7" x14ac:dyDescent="0.2">
      <c r="A173" s="94"/>
      <c r="B173" s="119"/>
      <c r="C173" s="90"/>
      <c r="D173" s="134"/>
      <c r="E173" s="135"/>
      <c r="F173" s="99">
        <f t="shared" si="23"/>
        <v>0</v>
      </c>
      <c r="G173" s="93"/>
    </row>
    <row r="174" spans="1:7" x14ac:dyDescent="0.2">
      <c r="A174" s="94"/>
      <c r="B174" s="119"/>
      <c r="C174" s="90"/>
      <c r="D174" s="134"/>
      <c r="E174" s="135"/>
      <c r="F174" s="99">
        <f t="shared" si="23"/>
        <v>0</v>
      </c>
      <c r="G174" s="93"/>
    </row>
    <row r="175" spans="1:7" ht="13.5" thickBot="1" x14ac:dyDescent="0.25">
      <c r="A175" s="94"/>
      <c r="B175" s="119"/>
      <c r="C175" s="90"/>
      <c r="D175" s="134"/>
      <c r="E175" s="135"/>
      <c r="F175" s="99">
        <f t="shared" si="23"/>
        <v>0</v>
      </c>
      <c r="G175" s="151">
        <f>SUM(F172:F175)</f>
        <v>0</v>
      </c>
    </row>
    <row r="176" spans="1:7" x14ac:dyDescent="0.2">
      <c r="A176" s="94"/>
      <c r="B176" s="119"/>
      <c r="C176" s="90"/>
      <c r="D176" s="90"/>
      <c r="E176" s="136"/>
      <c r="F176" s="92"/>
      <c r="G176" s="93"/>
    </row>
    <row r="177" spans="1:7" x14ac:dyDescent="0.2">
      <c r="A177" s="94" t="s">
        <v>151</v>
      </c>
      <c r="B177" s="95" t="s">
        <v>136</v>
      </c>
      <c r="C177" s="90"/>
      <c r="D177" s="134"/>
      <c r="E177" s="135"/>
      <c r="F177" s="99">
        <f t="shared" ref="F177:F180" si="24">SUM(D177*E177)</f>
        <v>0</v>
      </c>
      <c r="G177" s="93"/>
    </row>
    <row r="178" spans="1:7" x14ac:dyDescent="0.2">
      <c r="A178" s="94"/>
      <c r="B178" s="119"/>
      <c r="C178" s="90"/>
      <c r="D178" s="134"/>
      <c r="E178" s="135"/>
      <c r="F178" s="99">
        <f t="shared" si="24"/>
        <v>0</v>
      </c>
      <c r="G178" s="93"/>
    </row>
    <row r="179" spans="1:7" x14ac:dyDescent="0.2">
      <c r="A179" s="94"/>
      <c r="B179" s="119"/>
      <c r="C179" s="90"/>
      <c r="D179" s="134"/>
      <c r="E179" s="135"/>
      <c r="F179" s="99">
        <f t="shared" si="24"/>
        <v>0</v>
      </c>
      <c r="G179" s="93"/>
    </row>
    <row r="180" spans="1:7" ht="13.5" thickBot="1" x14ac:dyDescent="0.25">
      <c r="A180" s="94"/>
      <c r="C180" s="90"/>
      <c r="D180" s="134"/>
      <c r="E180" s="135"/>
      <c r="F180" s="99">
        <f t="shared" si="24"/>
        <v>0</v>
      </c>
      <c r="G180" s="151">
        <f>SUM(F177:F180)</f>
        <v>0</v>
      </c>
    </row>
    <row r="181" spans="1:7" x14ac:dyDescent="0.2">
      <c r="A181" s="94"/>
      <c r="C181" s="90"/>
      <c r="D181" s="90"/>
      <c r="E181" s="136"/>
      <c r="F181" s="92"/>
      <c r="G181" s="93"/>
    </row>
    <row r="182" spans="1:7" ht="13.5" thickBot="1" x14ac:dyDescent="0.25">
      <c r="A182" s="94"/>
      <c r="C182" s="124"/>
      <c r="D182" s="90"/>
      <c r="E182" s="136"/>
      <c r="F182" s="92"/>
      <c r="G182" s="93"/>
    </row>
    <row r="183" spans="1:7" x14ac:dyDescent="0.2">
      <c r="A183" s="94"/>
      <c r="B183" s="160" t="s">
        <v>101</v>
      </c>
      <c r="C183" s="161"/>
      <c r="D183" s="161"/>
      <c r="E183" s="162"/>
      <c r="F183" s="92"/>
      <c r="G183" s="93"/>
    </row>
    <row r="184" spans="1:7" ht="30" customHeight="1" x14ac:dyDescent="0.2">
      <c r="A184" s="94"/>
      <c r="B184" s="215"/>
      <c r="C184" s="227"/>
      <c r="D184" s="227"/>
      <c r="E184" s="228"/>
      <c r="F184" s="92"/>
      <c r="G184" s="93"/>
    </row>
    <row r="185" spans="1:7" ht="13.5" customHeight="1" x14ac:dyDescent="0.2">
      <c r="A185" s="94"/>
      <c r="B185" s="229"/>
      <c r="C185" s="227"/>
      <c r="D185" s="227"/>
      <c r="E185" s="228"/>
      <c r="F185" s="92"/>
      <c r="G185" s="93"/>
    </row>
    <row r="186" spans="1:7" ht="13.5" thickBot="1" x14ac:dyDescent="0.25">
      <c r="A186" s="94"/>
      <c r="B186" s="229"/>
      <c r="C186" s="227"/>
      <c r="D186" s="227"/>
      <c r="E186" s="228"/>
      <c r="F186" s="92"/>
      <c r="G186" s="93"/>
    </row>
    <row r="187" spans="1:7" ht="13.5" thickBot="1" x14ac:dyDescent="0.25">
      <c r="A187" s="94"/>
      <c r="B187" s="163"/>
      <c r="C187" s="123"/>
      <c r="D187" s="123"/>
      <c r="E187" s="164" t="s">
        <v>152</v>
      </c>
      <c r="F187" s="111"/>
      <c r="G187" s="111">
        <f>SUM(G165:G182)</f>
        <v>0</v>
      </c>
    </row>
    <row r="188" spans="1:7" ht="13.5" thickBot="1" x14ac:dyDescent="0.25">
      <c r="A188" s="165" t="s">
        <v>153</v>
      </c>
      <c r="B188" s="166"/>
      <c r="C188" s="167"/>
      <c r="D188" s="166"/>
      <c r="E188" s="168"/>
      <c r="F188" s="169">
        <f>F29+F47+F63+F76+F122+F164+F187</f>
        <v>0</v>
      </c>
      <c r="G188" s="169">
        <f>G29+G47+G63+G76+G122+G164+G187</f>
        <v>0</v>
      </c>
    </row>
    <row r="189" spans="1:7" ht="13.5" thickBot="1" x14ac:dyDescent="0.25">
      <c r="A189" s="170" t="s">
        <v>154</v>
      </c>
      <c r="B189" s="171"/>
      <c r="C189" s="172"/>
      <c r="D189" s="173"/>
      <c r="E189" s="174"/>
      <c r="F189" s="175"/>
      <c r="G189" s="176">
        <f>IF(C189=0,0,((G188-(G188/(1+C189)))))</f>
        <v>0</v>
      </c>
    </row>
    <row r="190" spans="1:7" x14ac:dyDescent="0.2">
      <c r="A190" s="113">
        <v>700</v>
      </c>
      <c r="B190" s="140" t="s">
        <v>155</v>
      </c>
      <c r="C190" s="143"/>
      <c r="D190" s="114"/>
      <c r="E190" s="177"/>
      <c r="F190" s="116"/>
      <c r="G190" s="93"/>
    </row>
    <row r="191" spans="1:7" x14ac:dyDescent="0.2">
      <c r="A191" s="94"/>
      <c r="C191" s="143"/>
      <c r="D191" s="90"/>
      <c r="E191" s="178"/>
      <c r="F191" s="92"/>
      <c r="G191" s="93"/>
    </row>
    <row r="192" spans="1:7" x14ac:dyDescent="0.2">
      <c r="A192" s="94">
        <v>730</v>
      </c>
      <c r="B192" s="119" t="s">
        <v>156</v>
      </c>
      <c r="C192" s="143"/>
      <c r="D192" s="134"/>
      <c r="E192" s="179"/>
      <c r="F192" s="99">
        <f t="shared" ref="F192" si="25">SUM(D192*E192)</f>
        <v>0</v>
      </c>
      <c r="G192" s="93"/>
    </row>
    <row r="193" spans="1:8" x14ac:dyDescent="0.2">
      <c r="A193" s="94"/>
      <c r="B193" s="119"/>
      <c r="C193" s="143"/>
      <c r="D193" s="90"/>
      <c r="E193" s="178"/>
      <c r="F193" s="92"/>
      <c r="G193" s="93"/>
    </row>
    <row r="194" spans="1:8" x14ac:dyDescent="0.2">
      <c r="A194" s="94" t="s">
        <v>157</v>
      </c>
      <c r="B194" s="180" t="s">
        <v>158</v>
      </c>
      <c r="C194" s="90"/>
      <c r="D194" s="134"/>
      <c r="E194" s="181"/>
      <c r="F194" s="99">
        <f t="shared" ref="F194" si="26">SUM(D194*E194)</f>
        <v>0</v>
      </c>
      <c r="G194" s="93"/>
    </row>
    <row r="195" spans="1:8" ht="13.5" thickBot="1" x14ac:dyDescent="0.25">
      <c r="A195" s="182"/>
      <c r="B195" s="209"/>
      <c r="C195" s="86"/>
      <c r="D195" s="109"/>
      <c r="E195" s="178"/>
      <c r="F195" s="92"/>
      <c r="G195" s="93"/>
    </row>
    <row r="196" spans="1:8" x14ac:dyDescent="0.2">
      <c r="A196" s="182"/>
      <c r="B196" s="210" t="s">
        <v>101</v>
      </c>
      <c r="C196" s="183"/>
      <c r="D196" s="183"/>
      <c r="E196" s="184"/>
      <c r="F196" s="92"/>
      <c r="G196" s="93"/>
    </row>
    <row r="197" spans="1:8" ht="34.5" customHeight="1" x14ac:dyDescent="0.2">
      <c r="A197" s="182"/>
      <c r="B197" s="239"/>
      <c r="C197"/>
      <c r="D197"/>
      <c r="E197" s="240"/>
      <c r="F197" s="92"/>
      <c r="G197" s="93"/>
    </row>
    <row r="198" spans="1:8" ht="13.5" thickBot="1" x14ac:dyDescent="0.25">
      <c r="A198" s="182"/>
      <c r="B198" s="241"/>
      <c r="C198"/>
      <c r="D198"/>
      <c r="E198" s="240"/>
      <c r="F198" s="92"/>
      <c r="G198" s="93"/>
    </row>
    <row r="199" spans="1:8" ht="13.5" thickBot="1" x14ac:dyDescent="0.25">
      <c r="A199" s="182"/>
      <c r="B199" s="185"/>
      <c r="C199" s="109"/>
      <c r="D199" s="109"/>
      <c r="E199" s="186" t="s">
        <v>159</v>
      </c>
      <c r="F199" s="187"/>
      <c r="G199" s="188">
        <f>SUM(F190:F194)</f>
        <v>0</v>
      </c>
    </row>
    <row r="200" spans="1:8" ht="13.5" thickBot="1" x14ac:dyDescent="0.25">
      <c r="A200" s="163"/>
      <c r="B200" s="189"/>
      <c r="C200" s="190"/>
      <c r="D200" s="190"/>
      <c r="E200" s="191"/>
      <c r="F200" s="126"/>
      <c r="G200" s="127"/>
    </row>
    <row r="201" spans="1:8" x14ac:dyDescent="0.2">
      <c r="A201" s="94" t="s">
        <v>54</v>
      </c>
      <c r="B201" s="119"/>
      <c r="C201" s="143"/>
      <c r="D201" s="134"/>
      <c r="E201" s="179"/>
      <c r="F201" s="99">
        <f t="shared" ref="F201:F204" si="27">SUM(D201*E201)</f>
        <v>0</v>
      </c>
      <c r="G201" s="93"/>
      <c r="H201" s="192"/>
    </row>
    <row r="202" spans="1:8" x14ac:dyDescent="0.2">
      <c r="A202" s="94">
        <v>971</v>
      </c>
      <c r="B202" s="119" t="s">
        <v>160</v>
      </c>
      <c r="C202" s="143"/>
      <c r="D202" s="134"/>
      <c r="E202" s="179"/>
      <c r="F202" s="99">
        <f t="shared" si="27"/>
        <v>0</v>
      </c>
      <c r="G202" s="93"/>
    </row>
    <row r="203" spans="1:8" x14ac:dyDescent="0.2">
      <c r="A203" s="94">
        <v>972</v>
      </c>
      <c r="B203" s="119" t="s">
        <v>161</v>
      </c>
      <c r="C203" s="143"/>
      <c r="D203" s="134"/>
      <c r="E203" s="179"/>
      <c r="F203" s="99">
        <f t="shared" si="27"/>
        <v>0</v>
      </c>
      <c r="G203" s="93"/>
    </row>
    <row r="204" spans="1:8" ht="13.5" thickBot="1" x14ac:dyDescent="0.25">
      <c r="A204" s="94">
        <v>973</v>
      </c>
      <c r="B204" s="123" t="s">
        <v>162</v>
      </c>
      <c r="C204" s="143"/>
      <c r="D204" s="134"/>
      <c r="E204" s="179"/>
      <c r="F204" s="99">
        <f t="shared" si="27"/>
        <v>0</v>
      </c>
      <c r="G204" s="151">
        <f>SUM(F200:F204)</f>
        <v>0</v>
      </c>
    </row>
    <row r="205" spans="1:8" x14ac:dyDescent="0.2">
      <c r="A205" s="94"/>
      <c r="B205" s="128" t="s">
        <v>101</v>
      </c>
      <c r="C205" s="129"/>
      <c r="D205" s="129"/>
      <c r="E205" s="130"/>
      <c r="F205" s="92"/>
      <c r="G205" s="93"/>
    </row>
    <row r="206" spans="1:8" ht="34.5" customHeight="1" x14ac:dyDescent="0.2">
      <c r="A206" s="94"/>
      <c r="B206" s="215"/>
      <c r="C206" s="223"/>
      <c r="D206" s="223"/>
      <c r="E206" s="224"/>
      <c r="F206" s="92"/>
      <c r="G206" s="93"/>
    </row>
    <row r="207" spans="1:8" ht="27" customHeight="1" x14ac:dyDescent="0.2">
      <c r="A207" s="94"/>
      <c r="B207" s="225"/>
      <c r="C207" s="223"/>
      <c r="D207" s="223"/>
      <c r="E207" s="224"/>
      <c r="F207" s="92"/>
      <c r="G207" s="93"/>
    </row>
    <row r="208" spans="1:8" x14ac:dyDescent="0.2">
      <c r="A208" s="94"/>
      <c r="B208" s="225"/>
      <c r="C208" s="223"/>
      <c r="D208" s="223"/>
      <c r="E208" s="224"/>
      <c r="F208" s="92"/>
      <c r="G208" s="93"/>
    </row>
    <row r="209" spans="1:7" ht="13.5" thickBot="1" x14ac:dyDescent="0.25">
      <c r="A209" s="94"/>
      <c r="B209" s="215"/>
      <c r="C209" s="193"/>
      <c r="D209" s="193"/>
      <c r="E209" s="194"/>
      <c r="F209" s="92"/>
      <c r="G209" s="93"/>
    </row>
    <row r="210" spans="1:7" ht="13.5" thickBot="1" x14ac:dyDescent="0.25">
      <c r="A210" s="107"/>
      <c r="B210" s="123"/>
      <c r="C210" s="123"/>
      <c r="D210" s="123"/>
      <c r="E210" s="131" t="s">
        <v>163</v>
      </c>
      <c r="F210" s="111"/>
      <c r="G210" s="111">
        <f>SUM(F201:F204)</f>
        <v>0</v>
      </c>
    </row>
    <row r="211" spans="1:7" ht="13.5" thickBot="1" x14ac:dyDescent="0.25">
      <c r="A211" s="195"/>
      <c r="B211" s="195"/>
      <c r="C211" s="195"/>
      <c r="D211" s="195"/>
      <c r="E211" s="196" t="s">
        <v>164</v>
      </c>
      <c r="F211" s="197"/>
      <c r="G211" s="197">
        <f>G188+G189+G199+G210</f>
        <v>0</v>
      </c>
    </row>
    <row r="212" spans="1:7" ht="13.5" thickTop="1" x14ac:dyDescent="0.2"/>
  </sheetData>
  <mergeCells count="1">
    <mergeCell ref="B72:E75"/>
  </mergeCells>
  <pageMargins left="0.25" right="0.25" top="0.75" bottom="0.75" header="0.3" footer="0.3"/>
  <pageSetup scale="90" orientation="portrait" r:id="rId1"/>
  <headerFooter alignWithMargins="0">
    <oddHeader xml:space="preserve">&amp;CNevada Department of Education
&amp;KFF0000Instruction&amp;K000000
</oddHeader>
    <oddFooter>&amp;CPage &amp;P of &amp;N</oddFooter>
  </headerFooter>
  <rowBreaks count="4" manualBreakCount="4">
    <brk id="47" max="16383" man="1"/>
    <brk id="76" max="16383" man="1"/>
    <brk id="122" max="16383" man="1"/>
    <brk id="1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E2EC-9BF8-4983-B509-EE405C4862C8}">
  <sheetPr>
    <tabColor theme="4" tint="0.39997558519241921"/>
    <pageSetUpPr fitToPage="1"/>
  </sheetPr>
  <dimension ref="A1:J252"/>
  <sheetViews>
    <sheetView showGridLines="0" zoomScaleNormal="100" workbookViewId="0">
      <pane ySplit="7" topLeftCell="A8" activePane="bottomLeft" state="frozen"/>
      <selection activeCell="D80" sqref="D80"/>
      <selection pane="bottomLeft" activeCell="B196" sqref="B196:E196"/>
    </sheetView>
  </sheetViews>
  <sheetFormatPr defaultColWidth="9.140625" defaultRowHeight="12.75" x14ac:dyDescent="0.2"/>
  <cols>
    <col min="1" max="1" width="12.7109375" style="2" customWidth="1"/>
    <col min="2" max="2" width="38.5703125" style="2" customWidth="1"/>
    <col min="3" max="3" width="8.140625" style="2" customWidth="1"/>
    <col min="4" max="4" width="10.7109375" style="2" customWidth="1"/>
    <col min="5" max="5" width="19.140625" style="2" customWidth="1"/>
    <col min="6" max="6" width="16" style="74" customWidth="1"/>
    <col min="7" max="7" width="17.42578125" style="74" customWidth="1"/>
    <col min="8" max="8" width="11.7109375" style="2" bestFit="1" customWidth="1"/>
    <col min="9" max="9" width="16.28515625" style="2" customWidth="1"/>
    <col min="10" max="10" width="12.42578125" style="2" bestFit="1" customWidth="1"/>
    <col min="11" max="16384" width="9.140625" style="2"/>
  </cols>
  <sheetData>
    <row r="1" spans="1:9" x14ac:dyDescent="0.2">
      <c r="A1" s="73"/>
    </row>
    <row r="2" spans="1:9" x14ac:dyDescent="0.2">
      <c r="A2" s="7" t="s">
        <v>0</v>
      </c>
      <c r="B2" s="13" t="str">
        <f>'Budget Expenditure Summary '!C4</f>
        <v>Clark County School District - SNRPDP</v>
      </c>
      <c r="F2" s="5" t="s">
        <v>75</v>
      </c>
      <c r="G2" s="205" t="str">
        <f>'Budget Expenditure Summary '!F4</f>
        <v>23-241-02000</v>
      </c>
    </row>
    <row r="3" spans="1:9" x14ac:dyDescent="0.2">
      <c r="A3" s="5" t="s">
        <v>165</v>
      </c>
      <c r="B3" s="207" t="str">
        <f>'Budget Expenditure Summary '!C11</f>
        <v>SNRPDP</v>
      </c>
      <c r="C3" s="8"/>
      <c r="F3" s="5" t="s">
        <v>76</v>
      </c>
      <c r="G3" s="205">
        <f>'Budget Expenditure Summary '!F7</f>
        <v>2026</v>
      </c>
      <c r="H3" s="76"/>
    </row>
    <row r="4" spans="1:9" x14ac:dyDescent="0.2">
      <c r="A4" s="5"/>
      <c r="B4" s="7"/>
      <c r="C4" s="7"/>
      <c r="H4" s="76"/>
    </row>
    <row r="5" spans="1:9" s="8" customFormat="1" x14ac:dyDescent="0.2">
      <c r="F5" s="77"/>
      <c r="G5" s="77"/>
      <c r="I5" s="2"/>
    </row>
    <row r="6" spans="1:9" ht="13.5" thickBot="1" x14ac:dyDescent="0.25">
      <c r="A6" s="8" t="s">
        <v>77</v>
      </c>
      <c r="B6" s="8" t="s">
        <v>78</v>
      </c>
      <c r="C6" s="8" t="s">
        <v>79</v>
      </c>
      <c r="D6" s="8" t="s">
        <v>80</v>
      </c>
      <c r="E6" s="8" t="s">
        <v>81</v>
      </c>
      <c r="F6" s="77" t="s">
        <v>82</v>
      </c>
    </row>
    <row r="7" spans="1:9" ht="27.75" customHeight="1" thickTop="1" thickBot="1" x14ac:dyDescent="0.25">
      <c r="A7" s="78" t="s">
        <v>83</v>
      </c>
      <c r="B7" s="79" t="s">
        <v>84</v>
      </c>
      <c r="C7" s="80" t="s">
        <v>85</v>
      </c>
      <c r="D7" s="79" t="s">
        <v>86</v>
      </c>
      <c r="E7" s="80" t="s">
        <v>87</v>
      </c>
      <c r="F7" s="81" t="s">
        <v>88</v>
      </c>
      <c r="G7" s="82" t="s">
        <v>89</v>
      </c>
      <c r="I7" s="74"/>
    </row>
    <row r="8" spans="1:9" x14ac:dyDescent="0.2">
      <c r="A8" s="83">
        <v>100</v>
      </c>
      <c r="B8" s="84" t="s">
        <v>90</v>
      </c>
      <c r="C8" s="85"/>
      <c r="D8" s="86"/>
      <c r="E8" s="87"/>
      <c r="F8" s="88"/>
      <c r="G8" s="89"/>
    </row>
    <row r="9" spans="1:9" x14ac:dyDescent="0.2">
      <c r="A9" s="83"/>
      <c r="B9" s="84"/>
      <c r="C9" s="90"/>
      <c r="D9" s="86"/>
      <c r="E9" s="91"/>
      <c r="F9" s="92"/>
      <c r="G9" s="93"/>
    </row>
    <row r="10" spans="1:9" x14ac:dyDescent="0.2">
      <c r="A10" s="94"/>
      <c r="B10" s="95" t="s">
        <v>91</v>
      </c>
      <c r="C10" s="96">
        <v>1</v>
      </c>
      <c r="D10" s="97">
        <v>17</v>
      </c>
      <c r="E10" s="98">
        <v>115640</v>
      </c>
      <c r="F10" s="99">
        <f t="shared" ref="F10:F18" si="0">ROUNDUP((C10*D10*E10),2)</f>
        <v>1965880</v>
      </c>
      <c r="G10" s="93"/>
      <c r="I10" s="74"/>
    </row>
    <row r="11" spans="1:9" x14ac:dyDescent="0.2">
      <c r="A11" s="94"/>
      <c r="B11" s="95" t="s">
        <v>92</v>
      </c>
      <c r="C11" s="96"/>
      <c r="D11" s="97"/>
      <c r="E11" s="98"/>
      <c r="F11" s="99">
        <f t="shared" si="0"/>
        <v>0</v>
      </c>
      <c r="G11" s="93"/>
      <c r="I11" s="74"/>
    </row>
    <row r="12" spans="1:9" x14ac:dyDescent="0.2">
      <c r="A12" s="94"/>
      <c r="B12" s="95" t="s">
        <v>93</v>
      </c>
      <c r="C12" s="96"/>
      <c r="D12" s="97"/>
      <c r="E12" s="98">
        <v>0</v>
      </c>
      <c r="F12" s="99">
        <f t="shared" si="0"/>
        <v>0</v>
      </c>
      <c r="G12" s="93"/>
    </row>
    <row r="13" spans="1:9" x14ac:dyDescent="0.2">
      <c r="A13" s="94"/>
      <c r="B13" s="95" t="s">
        <v>166</v>
      </c>
      <c r="C13" s="96">
        <v>1</v>
      </c>
      <c r="D13" s="97">
        <v>1</v>
      </c>
      <c r="E13" s="98">
        <v>68080</v>
      </c>
      <c r="F13" s="99">
        <f t="shared" si="0"/>
        <v>68080</v>
      </c>
      <c r="G13" s="93"/>
    </row>
    <row r="14" spans="1:9" x14ac:dyDescent="0.2">
      <c r="A14" s="94"/>
      <c r="B14" s="95" t="s">
        <v>167</v>
      </c>
      <c r="C14" s="96">
        <v>1</v>
      </c>
      <c r="D14" s="97">
        <v>4</v>
      </c>
      <c r="E14" s="98">
        <v>250</v>
      </c>
      <c r="F14" s="99">
        <f t="shared" si="0"/>
        <v>1000</v>
      </c>
      <c r="G14" s="93"/>
    </row>
    <row r="15" spans="1:9" x14ac:dyDescent="0.2">
      <c r="A15" s="94"/>
      <c r="B15" s="95" t="s">
        <v>168</v>
      </c>
      <c r="C15" s="96">
        <v>1</v>
      </c>
      <c r="D15" s="97">
        <v>1</v>
      </c>
      <c r="E15" s="98">
        <v>108845</v>
      </c>
      <c r="F15" s="99">
        <f t="shared" si="0"/>
        <v>108845</v>
      </c>
      <c r="G15" s="93"/>
    </row>
    <row r="16" spans="1:9" x14ac:dyDescent="0.2">
      <c r="A16" s="94"/>
      <c r="B16" s="95" t="s">
        <v>169</v>
      </c>
      <c r="C16" s="96">
        <v>1</v>
      </c>
      <c r="D16" s="97">
        <v>550</v>
      </c>
      <c r="E16" s="98">
        <v>50</v>
      </c>
      <c r="F16" s="99">
        <f t="shared" si="0"/>
        <v>27500</v>
      </c>
      <c r="G16" s="93"/>
    </row>
    <row r="17" spans="1:9" x14ac:dyDescent="0.2">
      <c r="A17" s="94"/>
      <c r="B17" s="95" t="s">
        <v>98</v>
      </c>
      <c r="C17" s="96"/>
      <c r="D17" s="97"/>
      <c r="E17" s="98"/>
      <c r="F17" s="99">
        <f t="shared" si="0"/>
        <v>0</v>
      </c>
      <c r="G17" s="93"/>
      <c r="I17" s="74"/>
    </row>
    <row r="18" spans="1:9" x14ac:dyDescent="0.2">
      <c r="A18" s="94"/>
      <c r="B18" s="95"/>
      <c r="C18" s="96"/>
      <c r="D18" s="97"/>
      <c r="E18" s="98"/>
      <c r="F18" s="99">
        <f t="shared" si="0"/>
        <v>0</v>
      </c>
      <c r="G18" s="93"/>
    </row>
    <row r="19" spans="1:9" x14ac:dyDescent="0.2">
      <c r="A19" s="94"/>
      <c r="B19" s="95"/>
      <c r="C19" s="101"/>
      <c r="D19" s="86"/>
      <c r="E19" s="102"/>
      <c r="F19" s="92"/>
      <c r="G19" s="93"/>
    </row>
    <row r="20" spans="1:9" x14ac:dyDescent="0.2">
      <c r="A20" s="94"/>
      <c r="B20" s="100"/>
      <c r="C20" s="101"/>
      <c r="D20" s="86"/>
      <c r="E20" s="102"/>
      <c r="F20" s="92"/>
      <c r="G20" s="93"/>
      <c r="I20" s="74"/>
    </row>
    <row r="21" spans="1:9" ht="13.5" thickBot="1" x14ac:dyDescent="0.25">
      <c r="A21" s="94"/>
      <c r="B21" s="100"/>
      <c r="C21" s="103"/>
      <c r="D21" s="86"/>
      <c r="E21" s="91"/>
      <c r="F21" s="126"/>
      <c r="G21" s="127"/>
    </row>
    <row r="22" spans="1:9" x14ac:dyDescent="0.2">
      <c r="A22" s="94"/>
      <c r="B22" s="104" t="s">
        <v>101</v>
      </c>
      <c r="C22" s="105"/>
      <c r="D22" s="105"/>
      <c r="E22" s="105"/>
      <c r="F22" s="116"/>
      <c r="G22" s="93"/>
    </row>
    <row r="23" spans="1:9" ht="72" customHeight="1" x14ac:dyDescent="0.2">
      <c r="A23" s="208"/>
      <c r="B23" s="230" t="s">
        <v>170</v>
      </c>
      <c r="C23" s="233"/>
      <c r="D23" s="233"/>
      <c r="E23" s="234"/>
      <c r="F23" s="92"/>
      <c r="G23" s="93"/>
    </row>
    <row r="24" spans="1:9" ht="104.25" customHeight="1" x14ac:dyDescent="0.2">
      <c r="A24" s="208"/>
      <c r="B24" s="230" t="s">
        <v>171</v>
      </c>
      <c r="C24" s="233"/>
      <c r="D24" s="233"/>
      <c r="E24" s="234"/>
      <c r="F24" s="92"/>
      <c r="G24" s="93"/>
    </row>
    <row r="25" spans="1:9" ht="87" customHeight="1" x14ac:dyDescent="0.2">
      <c r="A25" s="208"/>
      <c r="B25" s="230" t="s">
        <v>172</v>
      </c>
      <c r="C25" s="233"/>
      <c r="D25" s="233"/>
      <c r="E25" s="234"/>
      <c r="F25" s="92"/>
      <c r="G25" s="93"/>
    </row>
    <row r="26" spans="1:9" ht="36" customHeight="1" x14ac:dyDescent="0.2">
      <c r="A26" s="208"/>
      <c r="B26" s="235"/>
      <c r="C26" s="233"/>
      <c r="D26" s="233"/>
      <c r="E26" s="234"/>
      <c r="F26" s="92"/>
      <c r="G26" s="93"/>
    </row>
    <row r="27" spans="1:9" ht="42.75" customHeight="1" x14ac:dyDescent="0.2">
      <c r="A27" s="208"/>
      <c r="B27" s="265"/>
      <c r="C27" s="266"/>
      <c r="D27" s="266"/>
      <c r="E27" s="267"/>
      <c r="F27" s="92"/>
      <c r="G27" s="93"/>
    </row>
    <row r="28" spans="1:9" x14ac:dyDescent="0.2">
      <c r="A28" s="94"/>
      <c r="B28" s="215"/>
      <c r="C28" s="193"/>
      <c r="D28" s="193"/>
      <c r="E28" s="193"/>
      <c r="F28" s="126"/>
      <c r="G28" s="93"/>
    </row>
    <row r="29" spans="1:9" ht="13.5" thickBot="1" x14ac:dyDescent="0.25">
      <c r="A29" s="107"/>
      <c r="B29" s="108"/>
      <c r="C29" s="109"/>
      <c r="D29" s="109"/>
      <c r="E29" s="110" t="s">
        <v>102</v>
      </c>
      <c r="F29" s="111"/>
      <c r="G29" s="112">
        <f>SUM(F10:F18)</f>
        <v>2171305</v>
      </c>
      <c r="H29" s="74"/>
    </row>
    <row r="30" spans="1:9" x14ac:dyDescent="0.2">
      <c r="A30" s="113">
        <v>200</v>
      </c>
      <c r="B30" s="7" t="s">
        <v>103</v>
      </c>
      <c r="C30" s="114"/>
      <c r="D30" s="86"/>
      <c r="E30" s="115"/>
      <c r="F30" s="116"/>
      <c r="G30" s="93"/>
    </row>
    <row r="31" spans="1:9" x14ac:dyDescent="0.2">
      <c r="A31" s="94"/>
      <c r="B31" s="119"/>
      <c r="C31" s="90"/>
      <c r="D31" s="86"/>
      <c r="E31" s="117"/>
      <c r="F31" s="118"/>
      <c r="G31" s="93"/>
    </row>
    <row r="32" spans="1:9" x14ac:dyDescent="0.2">
      <c r="A32" s="94"/>
      <c r="B32" s="2" t="s">
        <v>173</v>
      </c>
      <c r="C32" s="198">
        <v>1</v>
      </c>
      <c r="D32" s="211">
        <v>17</v>
      </c>
      <c r="E32" s="122">
        <v>10179.719999999999</v>
      </c>
      <c r="F32" s="99">
        <f>ROUNDUP((E32*C32*D32),2)</f>
        <v>173055.24</v>
      </c>
      <c r="G32" s="93"/>
    </row>
    <row r="33" spans="1:7" x14ac:dyDescent="0.2">
      <c r="A33" s="94"/>
      <c r="B33" s="2" t="s">
        <v>174</v>
      </c>
      <c r="C33" s="198">
        <v>1</v>
      </c>
      <c r="D33" s="211">
        <v>1</v>
      </c>
      <c r="E33" s="122">
        <v>9885</v>
      </c>
      <c r="F33" s="99">
        <f t="shared" ref="F33:F54" si="1">ROUNDUP((E33*C33*D33),2)</f>
        <v>9885</v>
      </c>
      <c r="G33" s="93"/>
    </row>
    <row r="34" spans="1:7" x14ac:dyDescent="0.2">
      <c r="A34" s="94"/>
      <c r="B34" s="2" t="s">
        <v>175</v>
      </c>
      <c r="C34" s="198">
        <v>1</v>
      </c>
      <c r="D34" s="211">
        <v>1</v>
      </c>
      <c r="E34" s="122">
        <v>11904.48</v>
      </c>
      <c r="F34" s="99">
        <f t="shared" si="1"/>
        <v>11904.48</v>
      </c>
      <c r="G34" s="93"/>
    </row>
    <row r="35" spans="1:7" x14ac:dyDescent="0.2">
      <c r="A35" s="94"/>
      <c r="B35" s="2" t="s">
        <v>107</v>
      </c>
      <c r="C35" s="198"/>
      <c r="D35" s="211"/>
      <c r="E35" s="122"/>
      <c r="F35" s="99">
        <f t="shared" si="1"/>
        <v>0</v>
      </c>
      <c r="G35" s="93"/>
    </row>
    <row r="36" spans="1:7" x14ac:dyDescent="0.2">
      <c r="A36" s="94"/>
      <c r="B36" s="2" t="s">
        <v>108</v>
      </c>
      <c r="C36" s="198">
        <v>1</v>
      </c>
      <c r="D36" s="212">
        <v>7.6499999999999999E-2</v>
      </c>
      <c r="E36" s="122">
        <f>F12</f>
        <v>0</v>
      </c>
      <c r="F36" s="99">
        <f t="shared" si="1"/>
        <v>0</v>
      </c>
      <c r="G36" s="93"/>
    </row>
    <row r="37" spans="1:7" x14ac:dyDescent="0.2">
      <c r="A37" s="94"/>
      <c r="B37" s="2" t="s">
        <v>176</v>
      </c>
      <c r="C37" s="198">
        <v>1</v>
      </c>
      <c r="D37" s="212">
        <v>0.35249999999999998</v>
      </c>
      <c r="E37" s="122">
        <f>F10</f>
        <v>1965880</v>
      </c>
      <c r="F37" s="99">
        <f t="shared" si="1"/>
        <v>692972.7</v>
      </c>
      <c r="G37" s="93"/>
    </row>
    <row r="38" spans="1:7" x14ac:dyDescent="0.2">
      <c r="A38" s="94"/>
      <c r="B38" s="2" t="s">
        <v>177</v>
      </c>
      <c r="C38" s="198">
        <v>1</v>
      </c>
      <c r="D38" s="212">
        <v>0.35249999999999998</v>
      </c>
      <c r="E38" s="122">
        <f>F13+F14</f>
        <v>69080</v>
      </c>
      <c r="F38" s="99">
        <f t="shared" si="1"/>
        <v>24350.7</v>
      </c>
      <c r="G38" s="93"/>
    </row>
    <row r="39" spans="1:7" x14ac:dyDescent="0.2">
      <c r="A39" s="94"/>
      <c r="B39" s="2" t="s">
        <v>178</v>
      </c>
      <c r="C39" s="198">
        <v>1</v>
      </c>
      <c r="D39" s="212">
        <v>0.35249999999999998</v>
      </c>
      <c r="E39" s="122">
        <f>F15</f>
        <v>108845</v>
      </c>
      <c r="F39" s="99">
        <f t="shared" si="1"/>
        <v>38367.870000000003</v>
      </c>
      <c r="G39" s="93"/>
    </row>
    <row r="40" spans="1:7" x14ac:dyDescent="0.2">
      <c r="A40" s="94"/>
      <c r="B40" s="2" t="s">
        <v>179</v>
      </c>
      <c r="C40" s="198">
        <v>1</v>
      </c>
      <c r="D40" s="212">
        <v>1.4500000000000001E-2</v>
      </c>
      <c r="E40" s="122">
        <f>F10</f>
        <v>1965880</v>
      </c>
      <c r="F40" s="99">
        <f t="shared" si="1"/>
        <v>28505.26</v>
      </c>
      <c r="G40" s="93"/>
    </row>
    <row r="41" spans="1:7" x14ac:dyDescent="0.2">
      <c r="A41" s="94"/>
      <c r="B41" s="2" t="s">
        <v>180</v>
      </c>
      <c r="C41" s="198">
        <v>1</v>
      </c>
      <c r="D41" s="212">
        <v>1.4500000000000001E-2</v>
      </c>
      <c r="E41" s="122">
        <f>F13+F14</f>
        <v>69080</v>
      </c>
      <c r="F41" s="99">
        <f t="shared" si="1"/>
        <v>1001.66</v>
      </c>
      <c r="G41" s="93"/>
    </row>
    <row r="42" spans="1:7" x14ac:dyDescent="0.2">
      <c r="A42" s="94"/>
      <c r="B42" s="2" t="s">
        <v>181</v>
      </c>
      <c r="C42" s="198">
        <v>1</v>
      </c>
      <c r="D42" s="212">
        <v>1.4500000000000001E-2</v>
      </c>
      <c r="E42" s="122">
        <f>F15</f>
        <v>108845</v>
      </c>
      <c r="F42" s="99">
        <f t="shared" si="1"/>
        <v>1578.26</v>
      </c>
      <c r="G42" s="93"/>
    </row>
    <row r="43" spans="1:7" x14ac:dyDescent="0.2">
      <c r="A43" s="94"/>
      <c r="B43" s="2" t="s">
        <v>182</v>
      </c>
      <c r="C43" s="198">
        <v>1</v>
      </c>
      <c r="D43" s="212">
        <v>1.4500000000000001E-2</v>
      </c>
      <c r="E43" s="122">
        <f>F16</f>
        <v>27500</v>
      </c>
      <c r="F43" s="99">
        <f t="shared" si="1"/>
        <v>398.75</v>
      </c>
      <c r="G43" s="93"/>
    </row>
    <row r="44" spans="1:7" x14ac:dyDescent="0.2">
      <c r="A44" s="94"/>
      <c r="B44" s="2" t="s">
        <v>183</v>
      </c>
      <c r="C44" s="198">
        <v>1</v>
      </c>
      <c r="D44" s="212">
        <v>8.5000000000000006E-3</v>
      </c>
      <c r="E44" s="122">
        <f>F10</f>
        <v>1965880</v>
      </c>
      <c r="F44" s="99">
        <f t="shared" si="1"/>
        <v>16709.98</v>
      </c>
      <c r="G44" s="93"/>
    </row>
    <row r="45" spans="1:7" x14ac:dyDescent="0.2">
      <c r="A45" s="94"/>
      <c r="B45" s="2" t="s">
        <v>184</v>
      </c>
      <c r="C45" s="198">
        <v>1</v>
      </c>
      <c r="D45" s="212">
        <v>8.5000000000000006E-3</v>
      </c>
      <c r="E45" s="122">
        <f>F13+F14</f>
        <v>69080</v>
      </c>
      <c r="F45" s="99">
        <f t="shared" si="1"/>
        <v>587.17999999999995</v>
      </c>
      <c r="G45" s="93"/>
    </row>
    <row r="46" spans="1:7" x14ac:dyDescent="0.2">
      <c r="A46" s="94"/>
      <c r="B46" s="2" t="s">
        <v>185</v>
      </c>
      <c r="C46" s="198">
        <v>1</v>
      </c>
      <c r="D46" s="212">
        <v>8.5000000000000006E-3</v>
      </c>
      <c r="E46" s="122">
        <f>F15</f>
        <v>108845</v>
      </c>
      <c r="F46" s="99">
        <f t="shared" si="1"/>
        <v>925.18999999999994</v>
      </c>
      <c r="G46" s="93"/>
    </row>
    <row r="47" spans="1:7" x14ac:dyDescent="0.2">
      <c r="A47" s="94"/>
      <c r="B47" s="2" t="s">
        <v>186</v>
      </c>
      <c r="C47" s="198">
        <v>1</v>
      </c>
      <c r="D47" s="212">
        <v>8.5000000000000006E-3</v>
      </c>
      <c r="E47" s="122">
        <f>F12</f>
        <v>0</v>
      </c>
      <c r="F47" s="99">
        <f t="shared" si="1"/>
        <v>0</v>
      </c>
      <c r="G47" s="93"/>
    </row>
    <row r="48" spans="1:7" x14ac:dyDescent="0.2">
      <c r="A48" s="94"/>
      <c r="B48" s="2" t="s">
        <v>187</v>
      </c>
      <c r="C48" s="198">
        <v>1</v>
      </c>
      <c r="D48" s="212">
        <v>8.5000000000000006E-3</v>
      </c>
      <c r="E48" s="122">
        <f>F16</f>
        <v>27500</v>
      </c>
      <c r="F48" s="99">
        <f t="shared" si="1"/>
        <v>233.75</v>
      </c>
      <c r="G48" s="93"/>
    </row>
    <row r="49" spans="1:10" x14ac:dyDescent="0.2">
      <c r="A49" s="94"/>
      <c r="B49" s="2" t="s">
        <v>188</v>
      </c>
      <c r="C49" s="198">
        <v>1</v>
      </c>
      <c r="D49" s="213">
        <v>1</v>
      </c>
      <c r="E49" s="122">
        <v>8500</v>
      </c>
      <c r="F49" s="99">
        <f t="shared" si="1"/>
        <v>8500</v>
      </c>
      <c r="G49" s="93"/>
    </row>
    <row r="50" spans="1:10" x14ac:dyDescent="0.2">
      <c r="A50" s="94"/>
      <c r="B50" s="2" t="s">
        <v>189</v>
      </c>
      <c r="C50" s="198">
        <v>1</v>
      </c>
      <c r="D50" s="212">
        <v>5.0000000000000001E-4</v>
      </c>
      <c r="E50" s="122">
        <f>F10</f>
        <v>1965880</v>
      </c>
      <c r="F50" s="99">
        <f t="shared" si="1"/>
        <v>982.94</v>
      </c>
      <c r="G50" s="93"/>
    </row>
    <row r="51" spans="1:10" x14ac:dyDescent="0.2">
      <c r="A51" s="94"/>
      <c r="B51" s="2" t="s">
        <v>190</v>
      </c>
      <c r="C51" s="198">
        <v>1</v>
      </c>
      <c r="D51" s="212">
        <v>5.0000000000000001E-4</v>
      </c>
      <c r="E51" s="122">
        <f>F13+F14</f>
        <v>69080</v>
      </c>
      <c r="F51" s="99">
        <f t="shared" si="1"/>
        <v>34.54</v>
      </c>
      <c r="G51" s="93"/>
    </row>
    <row r="52" spans="1:10" x14ac:dyDescent="0.2">
      <c r="A52" s="94"/>
      <c r="B52" s="2" t="s">
        <v>191</v>
      </c>
      <c r="C52" s="198">
        <v>1</v>
      </c>
      <c r="D52" s="212">
        <v>5.0000000000000001E-4</v>
      </c>
      <c r="E52" s="122">
        <f>F15</f>
        <v>108845</v>
      </c>
      <c r="F52" s="99">
        <f t="shared" si="1"/>
        <v>54.43</v>
      </c>
      <c r="G52" s="93"/>
    </row>
    <row r="53" spans="1:10" x14ac:dyDescent="0.2">
      <c r="A53" s="94"/>
      <c r="B53" s="2" t="s">
        <v>192</v>
      </c>
      <c r="C53" s="198">
        <v>1</v>
      </c>
      <c r="D53" s="212">
        <v>5.0000000000000001E-4</v>
      </c>
      <c r="E53" s="122">
        <f>F12</f>
        <v>0</v>
      </c>
      <c r="F53" s="99">
        <f t="shared" si="1"/>
        <v>0</v>
      </c>
      <c r="G53" s="93"/>
    </row>
    <row r="54" spans="1:10" x14ac:dyDescent="0.2">
      <c r="A54" s="94"/>
      <c r="B54" s="2" t="s">
        <v>193</v>
      </c>
      <c r="C54" s="198">
        <v>1</v>
      </c>
      <c r="D54" s="212">
        <v>5.0000000000000001E-4</v>
      </c>
      <c r="E54" s="122">
        <f>F16</f>
        <v>27500</v>
      </c>
      <c r="F54" s="99">
        <f t="shared" si="1"/>
        <v>13.75</v>
      </c>
      <c r="G54" s="93"/>
    </row>
    <row r="55" spans="1:10" x14ac:dyDescent="0.2">
      <c r="A55" s="94"/>
      <c r="B55" s="123"/>
      <c r="C55" s="124"/>
      <c r="D55" s="109"/>
      <c r="E55" s="125"/>
      <c r="F55" s="126"/>
      <c r="G55" s="127"/>
    </row>
    <row r="56" spans="1:10" x14ac:dyDescent="0.2">
      <c r="A56" s="94"/>
      <c r="B56" s="128" t="s">
        <v>101</v>
      </c>
      <c r="C56" s="129"/>
      <c r="D56" s="129"/>
      <c r="E56" s="130"/>
      <c r="F56" s="92"/>
      <c r="G56" s="93"/>
    </row>
    <row r="57" spans="1:10" x14ac:dyDescent="0.2">
      <c r="A57" s="94"/>
      <c r="B57" s="215"/>
      <c r="C57" s="216"/>
      <c r="D57" s="216"/>
      <c r="E57" s="217"/>
      <c r="F57" s="92"/>
      <c r="G57" s="93"/>
    </row>
    <row r="58" spans="1:10" ht="14.1" customHeight="1" x14ac:dyDescent="0.2">
      <c r="A58" s="94"/>
      <c r="B58" s="245" t="s">
        <v>114</v>
      </c>
      <c r="C58" s="263"/>
      <c r="D58" s="263"/>
      <c r="E58" s="264"/>
      <c r="F58" s="92"/>
      <c r="G58" s="93"/>
    </row>
    <row r="59" spans="1:10" x14ac:dyDescent="0.2">
      <c r="A59" s="94"/>
      <c r="B59" s="215"/>
      <c r="C59" s="216"/>
      <c r="D59" s="216"/>
      <c r="E59" s="217"/>
      <c r="F59" s="92"/>
      <c r="G59" s="93"/>
    </row>
    <row r="60" spans="1:10" ht="29.1" customHeight="1" x14ac:dyDescent="0.2">
      <c r="A60" s="94"/>
      <c r="B60" s="245" t="s">
        <v>194</v>
      </c>
      <c r="C60" s="263"/>
      <c r="D60" s="263"/>
      <c r="E60" s="264"/>
      <c r="F60" s="92"/>
      <c r="G60" s="93"/>
    </row>
    <row r="61" spans="1:10" ht="13.5" thickBot="1" x14ac:dyDescent="0.25">
      <c r="A61" s="94"/>
      <c r="B61" s="215"/>
      <c r="C61" s="216"/>
      <c r="D61" s="216"/>
      <c r="E61" s="217"/>
      <c r="F61" s="92"/>
      <c r="G61" s="93"/>
    </row>
    <row r="62" spans="1:10" ht="13.5" thickBot="1" x14ac:dyDescent="0.25">
      <c r="A62" s="107"/>
      <c r="B62" s="108"/>
      <c r="C62" s="109"/>
      <c r="D62" s="109"/>
      <c r="E62" s="131" t="s">
        <v>115</v>
      </c>
      <c r="F62" s="111"/>
      <c r="G62" s="112">
        <f>SUM(F32:F54)</f>
        <v>1010061.6799999999</v>
      </c>
      <c r="H62" s="74"/>
      <c r="J62" s="214"/>
    </row>
    <row r="63" spans="1:10" x14ac:dyDescent="0.2">
      <c r="A63" s="113">
        <v>300</v>
      </c>
      <c r="B63" s="132" t="s">
        <v>116</v>
      </c>
      <c r="C63" s="114"/>
      <c r="D63" s="114"/>
      <c r="E63" s="133"/>
      <c r="F63" s="116"/>
      <c r="G63" s="93"/>
    </row>
    <row r="64" spans="1:10" x14ac:dyDescent="0.2">
      <c r="A64" s="83"/>
      <c r="B64" s="199"/>
      <c r="C64" s="90"/>
      <c r="D64" s="90"/>
      <c r="E64" s="133"/>
      <c r="F64" s="92"/>
      <c r="G64" s="93"/>
    </row>
    <row r="65" spans="1:7" x14ac:dyDescent="0.2">
      <c r="A65" s="94">
        <v>320</v>
      </c>
      <c r="B65" s="119" t="s">
        <v>117</v>
      </c>
      <c r="C65" s="134"/>
      <c r="D65" s="134"/>
      <c r="E65" s="135"/>
      <c r="F65" s="99"/>
      <c r="G65" s="93"/>
    </row>
    <row r="66" spans="1:7" x14ac:dyDescent="0.2">
      <c r="A66" s="94"/>
      <c r="B66" s="119" t="s">
        <v>195</v>
      </c>
      <c r="C66" s="134">
        <v>1</v>
      </c>
      <c r="D66" s="134">
        <v>1</v>
      </c>
      <c r="E66" s="135">
        <v>75000</v>
      </c>
      <c r="F66" s="99">
        <f t="shared" ref="F66:F78" si="2">ROUNDUP((E66*C66*D66),2)</f>
        <v>75000</v>
      </c>
      <c r="G66" s="93"/>
    </row>
    <row r="67" spans="1:7" x14ac:dyDescent="0.2">
      <c r="A67" s="94"/>
      <c r="B67" s="119" t="s">
        <v>196</v>
      </c>
      <c r="C67" s="134">
        <v>1</v>
      </c>
      <c r="D67" s="134">
        <v>1</v>
      </c>
      <c r="E67" s="135">
        <v>30000</v>
      </c>
      <c r="F67" s="99">
        <f t="shared" si="2"/>
        <v>30000</v>
      </c>
      <c r="G67" s="93"/>
    </row>
    <row r="68" spans="1:7" x14ac:dyDescent="0.2">
      <c r="A68" s="94"/>
      <c r="B68" s="119" t="s">
        <v>197</v>
      </c>
      <c r="C68" s="134">
        <v>1</v>
      </c>
      <c r="D68" s="134">
        <v>1</v>
      </c>
      <c r="E68" s="135">
        <v>80000</v>
      </c>
      <c r="F68" s="99">
        <f t="shared" si="2"/>
        <v>80000</v>
      </c>
      <c r="G68" s="93"/>
    </row>
    <row r="69" spans="1:7" x14ac:dyDescent="0.2">
      <c r="A69" s="94"/>
      <c r="B69" s="119" t="s">
        <v>198</v>
      </c>
      <c r="C69" s="134">
        <v>1</v>
      </c>
      <c r="D69" s="134">
        <v>1</v>
      </c>
      <c r="E69" s="135">
        <v>80000</v>
      </c>
      <c r="F69" s="99">
        <f t="shared" si="2"/>
        <v>80000</v>
      </c>
      <c r="G69" s="93"/>
    </row>
    <row r="70" spans="1:7" x14ac:dyDescent="0.2">
      <c r="A70" s="94"/>
      <c r="B70" s="119" t="s">
        <v>199</v>
      </c>
      <c r="C70" s="134">
        <v>1</v>
      </c>
      <c r="D70" s="134">
        <v>1</v>
      </c>
      <c r="E70" s="135">
        <v>40000</v>
      </c>
      <c r="F70" s="99">
        <f t="shared" si="2"/>
        <v>40000</v>
      </c>
      <c r="G70" s="93"/>
    </row>
    <row r="71" spans="1:7" x14ac:dyDescent="0.2">
      <c r="A71" s="94"/>
      <c r="B71" s="119" t="s">
        <v>200</v>
      </c>
      <c r="C71" s="134">
        <v>1</v>
      </c>
      <c r="D71" s="134">
        <v>1</v>
      </c>
      <c r="E71" s="135">
        <v>200000</v>
      </c>
      <c r="F71" s="99">
        <f t="shared" si="2"/>
        <v>200000</v>
      </c>
      <c r="G71" s="93"/>
    </row>
    <row r="72" spans="1:7" x14ac:dyDescent="0.2">
      <c r="A72" s="94"/>
      <c r="B72" s="119" t="s">
        <v>201</v>
      </c>
      <c r="C72" s="134">
        <v>1</v>
      </c>
      <c r="D72" s="134">
        <v>1</v>
      </c>
      <c r="E72" s="135">
        <v>230500</v>
      </c>
      <c r="F72" s="99">
        <f t="shared" si="2"/>
        <v>230500</v>
      </c>
      <c r="G72" s="93"/>
    </row>
    <row r="73" spans="1:7" x14ac:dyDescent="0.2">
      <c r="A73" s="94"/>
      <c r="B73" s="119" t="s">
        <v>202</v>
      </c>
      <c r="C73" s="134">
        <v>1</v>
      </c>
      <c r="D73" s="134">
        <v>1</v>
      </c>
      <c r="E73" s="135">
        <v>18000</v>
      </c>
      <c r="F73" s="99">
        <f>ROUNDUP((E73*C73*D73),2)</f>
        <v>18000</v>
      </c>
      <c r="G73" s="93"/>
    </row>
    <row r="74" spans="1:7" x14ac:dyDescent="0.2">
      <c r="A74" s="94"/>
      <c r="B74" s="119" t="s">
        <v>203</v>
      </c>
      <c r="C74" s="134">
        <v>1</v>
      </c>
      <c r="D74" s="134">
        <v>1</v>
      </c>
      <c r="E74" s="135">
        <v>28000</v>
      </c>
      <c r="F74" s="99">
        <f t="shared" si="2"/>
        <v>28000</v>
      </c>
      <c r="G74" s="93"/>
    </row>
    <row r="75" spans="1:7" x14ac:dyDescent="0.2">
      <c r="A75" s="94"/>
      <c r="B75" s="119" t="s">
        <v>204</v>
      </c>
      <c r="C75" s="134">
        <v>1</v>
      </c>
      <c r="D75" s="134">
        <v>2</v>
      </c>
      <c r="E75" s="135">
        <v>3000</v>
      </c>
      <c r="F75" s="99">
        <f t="shared" si="2"/>
        <v>6000</v>
      </c>
      <c r="G75" s="93"/>
    </row>
    <row r="76" spans="1:7" x14ac:dyDescent="0.2">
      <c r="A76" s="94"/>
      <c r="B76" s="119" t="s">
        <v>205</v>
      </c>
      <c r="C76" s="134">
        <v>1</v>
      </c>
      <c r="D76" s="134">
        <v>2</v>
      </c>
      <c r="E76" s="135">
        <v>1000</v>
      </c>
      <c r="F76" s="99">
        <f t="shared" si="2"/>
        <v>2000</v>
      </c>
      <c r="G76" s="93"/>
    </row>
    <row r="77" spans="1:7" x14ac:dyDescent="0.2">
      <c r="A77" s="94"/>
      <c r="B77" s="119" t="s">
        <v>206</v>
      </c>
      <c r="C77" s="134">
        <v>1</v>
      </c>
      <c r="D77" s="134">
        <v>1</v>
      </c>
      <c r="E77" s="135">
        <v>9900</v>
      </c>
      <c r="F77" s="99">
        <f t="shared" si="2"/>
        <v>9900</v>
      </c>
      <c r="G77" s="93"/>
    </row>
    <row r="78" spans="1:7" x14ac:dyDescent="0.2">
      <c r="A78" s="94"/>
      <c r="B78" s="119"/>
      <c r="C78" s="134"/>
      <c r="D78" s="134"/>
      <c r="E78" s="135"/>
      <c r="F78" s="99">
        <f t="shared" si="2"/>
        <v>0</v>
      </c>
      <c r="G78" s="93"/>
    </row>
    <row r="79" spans="1:7" x14ac:dyDescent="0.2">
      <c r="A79" s="94"/>
      <c r="B79" s="119"/>
      <c r="C79" s="90"/>
      <c r="D79" s="90"/>
      <c r="E79" s="136"/>
      <c r="F79" s="92"/>
      <c r="G79" s="93"/>
    </row>
    <row r="80" spans="1:7" x14ac:dyDescent="0.2">
      <c r="A80" s="94">
        <v>330</v>
      </c>
      <c r="B80" s="119" t="s">
        <v>118</v>
      </c>
      <c r="C80" s="134">
        <v>1</v>
      </c>
      <c r="D80" s="134">
        <v>1</v>
      </c>
      <c r="E80" s="135">
        <v>500</v>
      </c>
      <c r="F80" s="99">
        <f>ROUNDUP((E80*C80*D80),2)</f>
        <v>500</v>
      </c>
      <c r="G80" s="93"/>
    </row>
    <row r="81" spans="1:8" x14ac:dyDescent="0.2">
      <c r="A81" s="94"/>
      <c r="C81" s="134"/>
      <c r="D81" s="134"/>
      <c r="E81" s="135"/>
      <c r="F81" s="99">
        <f t="shared" ref="F81:F83" si="3">ROUNDUP((E81*C81*D81),2)</f>
        <v>0</v>
      </c>
      <c r="G81" s="93"/>
    </row>
    <row r="82" spans="1:8" x14ac:dyDescent="0.2">
      <c r="A82" s="94"/>
      <c r="C82" s="134"/>
      <c r="D82" s="134"/>
      <c r="E82" s="135"/>
      <c r="F82" s="99">
        <f t="shared" si="3"/>
        <v>0</v>
      </c>
      <c r="G82" s="93"/>
    </row>
    <row r="83" spans="1:8" x14ac:dyDescent="0.2">
      <c r="A83" s="94"/>
      <c r="C83" s="134"/>
      <c r="D83" s="134"/>
      <c r="E83" s="135"/>
      <c r="F83" s="99">
        <f t="shared" si="3"/>
        <v>0</v>
      </c>
      <c r="G83" s="93"/>
    </row>
    <row r="84" spans="1:8" ht="13.5" thickBot="1" x14ac:dyDescent="0.25">
      <c r="A84" s="94"/>
      <c r="C84" s="124"/>
      <c r="D84" s="90"/>
      <c r="E84" s="133"/>
      <c r="F84" s="126"/>
      <c r="G84" s="127"/>
    </row>
    <row r="85" spans="1:8" x14ac:dyDescent="0.2">
      <c r="A85" s="94"/>
      <c r="B85" s="137" t="s">
        <v>101</v>
      </c>
      <c r="C85" s="138"/>
      <c r="D85" s="138"/>
      <c r="E85" s="139"/>
      <c r="F85" s="92"/>
      <c r="G85" s="93"/>
    </row>
    <row r="86" spans="1:8" ht="220.5" customHeight="1" x14ac:dyDescent="0.2">
      <c r="A86" s="94"/>
      <c r="B86" s="230" t="s">
        <v>207</v>
      </c>
      <c r="C86" s="231"/>
      <c r="D86" s="231"/>
      <c r="E86" s="232"/>
      <c r="F86" s="92"/>
      <c r="G86" s="93"/>
    </row>
    <row r="87" spans="1:8" ht="159" customHeight="1" x14ac:dyDescent="0.2">
      <c r="A87" s="94"/>
      <c r="B87" s="230" t="s">
        <v>208</v>
      </c>
      <c r="C87" s="231"/>
      <c r="D87" s="231"/>
      <c r="E87" s="232"/>
      <c r="F87" s="92"/>
      <c r="G87" s="93"/>
    </row>
    <row r="88" spans="1:8" ht="110.25" customHeight="1" x14ac:dyDescent="0.2">
      <c r="A88" s="94"/>
      <c r="B88" s="230" t="s">
        <v>209</v>
      </c>
      <c r="C88" s="231"/>
      <c r="D88" s="231"/>
      <c r="E88" s="232"/>
      <c r="F88" s="92"/>
      <c r="G88" s="93"/>
    </row>
    <row r="89" spans="1:8" ht="168" customHeight="1" x14ac:dyDescent="0.2">
      <c r="A89" s="94"/>
      <c r="B89" s="230" t="s">
        <v>210</v>
      </c>
      <c r="C89" s="231"/>
      <c r="D89" s="231"/>
      <c r="E89" s="232"/>
      <c r="F89" s="92"/>
      <c r="G89" s="93"/>
    </row>
    <row r="90" spans="1:8" ht="13.5" thickBot="1" x14ac:dyDescent="0.25">
      <c r="A90" s="94"/>
      <c r="B90" s="230"/>
      <c r="C90" s="231"/>
      <c r="D90" s="231"/>
      <c r="E90" s="232"/>
      <c r="F90" s="92"/>
      <c r="G90" s="93"/>
    </row>
    <row r="91" spans="1:8" ht="13.5" thickBot="1" x14ac:dyDescent="0.25">
      <c r="A91" s="107"/>
      <c r="B91" s="108"/>
      <c r="C91" s="109"/>
      <c r="D91" s="109"/>
      <c r="E91" s="131" t="s">
        <v>120</v>
      </c>
      <c r="F91" s="111"/>
      <c r="G91" s="112">
        <f>SUM(F65:F83)</f>
        <v>799900</v>
      </c>
      <c r="H91" s="74"/>
    </row>
    <row r="92" spans="1:8" x14ac:dyDescent="0.2">
      <c r="A92" s="113">
        <v>400</v>
      </c>
      <c r="B92" s="140" t="s">
        <v>121</v>
      </c>
      <c r="C92" s="141"/>
      <c r="D92" s="114"/>
      <c r="E92" s="142"/>
      <c r="F92" s="116"/>
      <c r="G92" s="93"/>
    </row>
    <row r="93" spans="1:8" x14ac:dyDescent="0.2">
      <c r="A93" s="94"/>
      <c r="C93" s="143"/>
      <c r="D93" s="90"/>
      <c r="E93" s="133"/>
      <c r="F93" s="92"/>
      <c r="G93" s="93"/>
    </row>
    <row r="94" spans="1:8" x14ac:dyDescent="0.2">
      <c r="A94" s="94">
        <v>432</v>
      </c>
      <c r="B94" s="95" t="s">
        <v>211</v>
      </c>
      <c r="C94" s="143"/>
      <c r="D94" s="134">
        <v>1</v>
      </c>
      <c r="E94" s="135">
        <v>500</v>
      </c>
      <c r="F94" s="99">
        <f>ROUNDUP((E94*D94),2)</f>
        <v>500</v>
      </c>
      <c r="G94" s="93"/>
    </row>
    <row r="95" spans="1:8" x14ac:dyDescent="0.2">
      <c r="A95" s="94"/>
      <c r="C95" s="143"/>
      <c r="D95" s="134"/>
      <c r="E95" s="135"/>
      <c r="F95" s="99">
        <f t="shared" ref="F95:F97" si="4">ROUNDUP((E95*D95),2)</f>
        <v>0</v>
      </c>
      <c r="G95" s="93"/>
    </row>
    <row r="96" spans="1:8" x14ac:dyDescent="0.2">
      <c r="A96" s="94"/>
      <c r="C96" s="143"/>
      <c r="D96" s="134"/>
      <c r="E96" s="135"/>
      <c r="F96" s="99">
        <f t="shared" si="4"/>
        <v>0</v>
      </c>
      <c r="G96" s="93"/>
    </row>
    <row r="97" spans="1:9" x14ac:dyDescent="0.2">
      <c r="A97" s="94"/>
      <c r="C97" s="143"/>
      <c r="D97" s="134"/>
      <c r="E97" s="135"/>
      <c r="F97" s="99">
        <f t="shared" si="4"/>
        <v>0</v>
      </c>
      <c r="G97" s="93"/>
    </row>
    <row r="98" spans="1:9" ht="13.5" thickBot="1" x14ac:dyDescent="0.25">
      <c r="A98" s="94"/>
      <c r="B98" s="123"/>
      <c r="C98" s="108"/>
      <c r="D98" s="124"/>
      <c r="E98" s="133"/>
      <c r="F98" s="126"/>
      <c r="G98" s="127"/>
    </row>
    <row r="99" spans="1:9" x14ac:dyDescent="0.2">
      <c r="A99" s="94"/>
      <c r="B99" s="128" t="s">
        <v>101</v>
      </c>
      <c r="C99" s="129"/>
      <c r="D99" s="129"/>
      <c r="E99" s="130"/>
      <c r="F99" s="92"/>
      <c r="G99" s="93"/>
    </row>
    <row r="100" spans="1:9" ht="73.5" customHeight="1" x14ac:dyDescent="0.2">
      <c r="A100" s="94"/>
      <c r="B100" s="230" t="s">
        <v>212</v>
      </c>
      <c r="C100" s="233"/>
      <c r="D100" s="233"/>
      <c r="E100" s="234"/>
      <c r="F100" s="92"/>
      <c r="G100" s="93"/>
      <c r="I100" s="76"/>
    </row>
    <row r="101" spans="1:9" x14ac:dyDescent="0.2">
      <c r="A101" s="94"/>
      <c r="B101" s="225"/>
      <c r="C101" s="223"/>
      <c r="D101" s="223"/>
      <c r="E101" s="224"/>
      <c r="F101" s="92"/>
      <c r="G101" s="93"/>
    </row>
    <row r="102" spans="1:9" ht="13.5" thickBot="1" x14ac:dyDescent="0.25">
      <c r="A102" s="94"/>
      <c r="B102" s="215"/>
      <c r="C102" s="216"/>
      <c r="D102" s="216"/>
      <c r="E102" s="217"/>
      <c r="F102" s="92"/>
      <c r="G102" s="93"/>
    </row>
    <row r="103" spans="1:9" x14ac:dyDescent="0.2">
      <c r="A103" s="144"/>
      <c r="B103" s="145"/>
      <c r="C103" s="146"/>
      <c r="D103" s="146"/>
      <c r="E103" s="131" t="s">
        <v>126</v>
      </c>
      <c r="F103" s="111"/>
      <c r="G103" s="112">
        <f>SUM(F94:F97)</f>
        <v>500</v>
      </c>
      <c r="H103" s="74"/>
    </row>
    <row r="104" spans="1:9" x14ac:dyDescent="0.2">
      <c r="A104" s="83">
        <v>500</v>
      </c>
      <c r="B104" s="150" t="s">
        <v>127</v>
      </c>
      <c r="C104" s="90"/>
      <c r="D104" s="86"/>
      <c r="E104" s="91"/>
      <c r="F104" s="92"/>
      <c r="G104" s="93"/>
    </row>
    <row r="105" spans="1:9" x14ac:dyDescent="0.2">
      <c r="A105" s="94"/>
      <c r="B105" s="100"/>
      <c r="C105" s="90"/>
      <c r="D105" s="86"/>
      <c r="E105" s="102"/>
      <c r="F105" s="92"/>
      <c r="G105" s="93"/>
    </row>
    <row r="106" spans="1:9" x14ac:dyDescent="0.2">
      <c r="A106" s="94">
        <v>510</v>
      </c>
      <c r="B106" s="95" t="s">
        <v>128</v>
      </c>
      <c r="C106" s="90"/>
      <c r="D106" s="97"/>
      <c r="E106" s="98"/>
      <c r="F106" s="99">
        <f>(E106*D106)</f>
        <v>0</v>
      </c>
      <c r="G106" s="93"/>
    </row>
    <row r="107" spans="1:9" x14ac:dyDescent="0.2">
      <c r="A107" s="94"/>
      <c r="B107" s="100"/>
      <c r="C107" s="90"/>
      <c r="D107" s="97"/>
      <c r="E107" s="98"/>
      <c r="F107" s="99">
        <f>(E107*D107)</f>
        <v>0</v>
      </c>
      <c r="G107" s="93"/>
    </row>
    <row r="108" spans="1:9" ht="13.5" thickBot="1" x14ac:dyDescent="0.25">
      <c r="A108" s="94"/>
      <c r="B108" s="100"/>
      <c r="C108" s="90"/>
      <c r="D108" s="97"/>
      <c r="E108" s="98"/>
      <c r="F108" s="99">
        <f>(E108*D108)</f>
        <v>0</v>
      </c>
      <c r="G108" s="151">
        <f>SUM(F106:F108)</f>
        <v>0</v>
      </c>
    </row>
    <row r="109" spans="1:9" x14ac:dyDescent="0.2">
      <c r="A109" s="94"/>
      <c r="B109" s="100"/>
      <c r="C109" s="90"/>
      <c r="D109" s="86"/>
      <c r="E109" s="102"/>
      <c r="F109" s="92"/>
      <c r="G109" s="93"/>
    </row>
    <row r="110" spans="1:9" x14ac:dyDescent="0.2">
      <c r="A110" s="94">
        <v>530</v>
      </c>
      <c r="B110" s="95" t="s">
        <v>213</v>
      </c>
      <c r="C110" s="90"/>
      <c r="D110" s="97">
        <v>4</v>
      </c>
      <c r="E110" s="98">
        <v>675</v>
      </c>
      <c r="F110" s="99">
        <f>ROUNDUP((E110*D110),2)</f>
        <v>2700</v>
      </c>
      <c r="G110" s="93"/>
    </row>
    <row r="111" spans="1:9" x14ac:dyDescent="0.2">
      <c r="A111" s="94"/>
      <c r="B111" s="100" t="s">
        <v>214</v>
      </c>
      <c r="C111" s="90"/>
      <c r="D111" s="97">
        <v>1</v>
      </c>
      <c r="E111" s="98">
        <v>160</v>
      </c>
      <c r="F111" s="99">
        <f>(E111*D111)</f>
        <v>160</v>
      </c>
      <c r="G111" s="93"/>
    </row>
    <row r="112" spans="1:9" ht="13.5" thickBot="1" x14ac:dyDescent="0.25">
      <c r="A112" s="94"/>
      <c r="B112" s="100"/>
      <c r="C112" s="90"/>
      <c r="D112" s="97"/>
      <c r="E112" s="98"/>
      <c r="F112" s="99">
        <f>(E112*D112)</f>
        <v>0</v>
      </c>
      <c r="G112" s="151">
        <f>SUM(F110:F112)</f>
        <v>2860</v>
      </c>
    </row>
    <row r="113" spans="1:7" x14ac:dyDescent="0.2">
      <c r="A113" s="94"/>
      <c r="B113" s="100"/>
      <c r="C113" s="90"/>
      <c r="D113" s="86"/>
      <c r="E113" s="102"/>
      <c r="F113" s="92"/>
      <c r="G113" s="93"/>
    </row>
    <row r="114" spans="1:7" x14ac:dyDescent="0.2">
      <c r="A114" s="94">
        <v>531</v>
      </c>
      <c r="B114" s="95" t="s">
        <v>130</v>
      </c>
      <c r="C114" s="90"/>
      <c r="D114" s="97">
        <v>1</v>
      </c>
      <c r="E114" s="98">
        <v>500</v>
      </c>
      <c r="F114" s="99">
        <f>ROUNDUP((E114*D114),2)</f>
        <v>500</v>
      </c>
      <c r="G114" s="93"/>
    </row>
    <row r="115" spans="1:7" x14ac:dyDescent="0.2">
      <c r="A115" s="94"/>
      <c r="B115" s="100"/>
      <c r="C115" s="90"/>
      <c r="D115" s="97"/>
      <c r="E115" s="98"/>
      <c r="F115" s="99">
        <f>(E115*D115)</f>
        <v>0</v>
      </c>
      <c r="G115" s="93"/>
    </row>
    <row r="116" spans="1:7" ht="13.5" thickBot="1" x14ac:dyDescent="0.25">
      <c r="A116" s="94"/>
      <c r="B116" s="100"/>
      <c r="C116" s="90"/>
      <c r="D116" s="97"/>
      <c r="E116" s="98"/>
      <c r="F116" s="99">
        <f>(E116*D116)</f>
        <v>0</v>
      </c>
      <c r="G116" s="151">
        <f>SUM(F114:F116)</f>
        <v>500</v>
      </c>
    </row>
    <row r="117" spans="1:7" x14ac:dyDescent="0.2">
      <c r="A117" s="94"/>
      <c r="B117" s="100"/>
      <c r="C117" s="90"/>
      <c r="D117" s="86"/>
      <c r="E117" s="102"/>
      <c r="F117" s="92"/>
      <c r="G117" s="93"/>
    </row>
    <row r="118" spans="1:7" x14ac:dyDescent="0.2">
      <c r="A118" s="94">
        <v>534</v>
      </c>
      <c r="B118" s="95" t="s">
        <v>131</v>
      </c>
      <c r="C118" s="90"/>
      <c r="D118" s="97"/>
      <c r="E118" s="98"/>
      <c r="F118" s="99">
        <f>(E118*D118)</f>
        <v>0</v>
      </c>
      <c r="G118" s="93"/>
    </row>
    <row r="119" spans="1:7" x14ac:dyDescent="0.2">
      <c r="A119" s="94"/>
      <c r="B119" s="100"/>
      <c r="C119" s="90"/>
      <c r="D119" s="97"/>
      <c r="E119" s="98"/>
      <c r="F119" s="99">
        <f t="shared" ref="F119:F120" si="5">(E119*D119)</f>
        <v>0</v>
      </c>
      <c r="G119" s="93"/>
    </row>
    <row r="120" spans="1:7" ht="13.5" thickBot="1" x14ac:dyDescent="0.25">
      <c r="A120" s="94"/>
      <c r="B120" s="100"/>
      <c r="C120" s="90"/>
      <c r="D120" s="97"/>
      <c r="E120" s="98"/>
      <c r="F120" s="99">
        <f t="shared" si="5"/>
        <v>0</v>
      </c>
      <c r="G120" s="151">
        <f>SUM(F118:F120)</f>
        <v>0</v>
      </c>
    </row>
    <row r="121" spans="1:7" x14ac:dyDescent="0.2">
      <c r="A121" s="94"/>
      <c r="B121" s="100"/>
      <c r="C121" s="90"/>
      <c r="D121" s="86"/>
      <c r="E121" s="102"/>
      <c r="F121" s="92"/>
      <c r="G121" s="93"/>
    </row>
    <row r="122" spans="1:7" x14ac:dyDescent="0.2">
      <c r="A122" s="94">
        <v>550</v>
      </c>
      <c r="B122" s="95" t="s">
        <v>132</v>
      </c>
      <c r="C122" s="90"/>
      <c r="D122" s="97">
        <v>1</v>
      </c>
      <c r="E122" s="98">
        <v>500</v>
      </c>
      <c r="F122" s="99">
        <f>ROUNDUP((E122*D122),2)</f>
        <v>500</v>
      </c>
      <c r="G122" s="93"/>
    </row>
    <row r="123" spans="1:7" x14ac:dyDescent="0.2">
      <c r="A123" s="94"/>
      <c r="B123" s="100"/>
      <c r="C123" s="90"/>
      <c r="D123" s="97"/>
      <c r="E123" s="98"/>
      <c r="F123" s="99">
        <f>(E123*D123)</f>
        <v>0</v>
      </c>
      <c r="G123" s="93"/>
    </row>
    <row r="124" spans="1:7" ht="13.5" thickBot="1" x14ac:dyDescent="0.25">
      <c r="A124" s="94"/>
      <c r="B124" s="100"/>
      <c r="C124" s="90"/>
      <c r="D124" s="97"/>
      <c r="E124" s="98"/>
      <c r="F124" s="99">
        <f>(E124*D124)</f>
        <v>0</v>
      </c>
      <c r="G124" s="151">
        <f>SUM(F122:F124)</f>
        <v>500</v>
      </c>
    </row>
    <row r="125" spans="1:7" x14ac:dyDescent="0.2">
      <c r="A125" s="94"/>
      <c r="B125" s="100"/>
      <c r="C125" s="90"/>
      <c r="D125" s="86"/>
      <c r="E125" s="102"/>
      <c r="F125" s="92"/>
      <c r="G125" s="93"/>
    </row>
    <row r="126" spans="1:7" x14ac:dyDescent="0.2">
      <c r="A126" s="94">
        <v>560</v>
      </c>
      <c r="B126" s="95" t="s">
        <v>133</v>
      </c>
      <c r="C126" s="90"/>
      <c r="D126" s="97"/>
      <c r="E126" s="98"/>
      <c r="F126" s="99">
        <f>(E126*D126)</f>
        <v>0</v>
      </c>
      <c r="G126" s="93"/>
    </row>
    <row r="127" spans="1:7" x14ac:dyDescent="0.2">
      <c r="A127" s="94"/>
      <c r="B127" s="100"/>
      <c r="C127" s="90"/>
      <c r="D127" s="97"/>
      <c r="E127" s="98"/>
      <c r="F127" s="99">
        <f t="shared" ref="F127:F128" si="6">(E127*D127)</f>
        <v>0</v>
      </c>
      <c r="G127" s="93"/>
    </row>
    <row r="128" spans="1:7" ht="13.5" thickBot="1" x14ac:dyDescent="0.25">
      <c r="A128" s="94"/>
      <c r="B128" s="100"/>
      <c r="C128" s="90"/>
      <c r="D128" s="97"/>
      <c r="E128" s="98"/>
      <c r="F128" s="99">
        <f t="shared" si="6"/>
        <v>0</v>
      </c>
      <c r="G128" s="151">
        <f>SUM(F126:F128)</f>
        <v>0</v>
      </c>
    </row>
    <row r="129" spans="1:7" x14ac:dyDescent="0.2">
      <c r="A129" s="94"/>
      <c r="B129" s="100"/>
      <c r="C129" s="90"/>
      <c r="D129" s="86"/>
      <c r="E129" s="102"/>
      <c r="F129" s="92"/>
      <c r="G129" s="93"/>
    </row>
    <row r="130" spans="1:7" x14ac:dyDescent="0.2">
      <c r="A130" s="94">
        <v>580</v>
      </c>
      <c r="B130" s="95" t="s">
        <v>134</v>
      </c>
      <c r="C130" s="90"/>
      <c r="D130" s="97">
        <v>1</v>
      </c>
      <c r="E130" s="98">
        <v>14500</v>
      </c>
      <c r="F130" s="99">
        <f t="shared" ref="F130:F132" si="7">ROUNDUP((E130*D130),2)</f>
        <v>14500</v>
      </c>
      <c r="G130" s="93"/>
    </row>
    <row r="131" spans="1:7" x14ac:dyDescent="0.2">
      <c r="A131" s="94"/>
      <c r="B131" s="100" t="s">
        <v>215</v>
      </c>
      <c r="C131" s="90"/>
      <c r="D131" s="97">
        <v>17</v>
      </c>
      <c r="E131" s="98">
        <v>550</v>
      </c>
      <c r="F131" s="99">
        <f t="shared" si="7"/>
        <v>9350</v>
      </c>
      <c r="G131" s="93"/>
    </row>
    <row r="132" spans="1:7" ht="13.5" thickBot="1" x14ac:dyDescent="0.25">
      <c r="A132" s="94"/>
      <c r="B132" s="100"/>
      <c r="C132" s="90"/>
      <c r="D132" s="97"/>
      <c r="E132" s="98"/>
      <c r="F132" s="99">
        <f t="shared" si="7"/>
        <v>0</v>
      </c>
      <c r="G132" s="151">
        <f>SUM(F130:F132)</f>
        <v>23850</v>
      </c>
    </row>
    <row r="133" spans="1:7" x14ac:dyDescent="0.2">
      <c r="A133" s="94"/>
      <c r="B133" s="100"/>
      <c r="C133" s="90"/>
      <c r="D133" s="86"/>
      <c r="E133" s="102"/>
      <c r="F133" s="92"/>
      <c r="G133" s="93"/>
    </row>
    <row r="134" spans="1:7" x14ac:dyDescent="0.2">
      <c r="A134" s="94">
        <v>589</v>
      </c>
      <c r="B134" s="95" t="s">
        <v>216</v>
      </c>
      <c r="C134" s="90"/>
      <c r="D134" s="97"/>
      <c r="E134" s="98"/>
      <c r="F134" s="99">
        <f>(E134*D134)</f>
        <v>0</v>
      </c>
      <c r="G134" s="93"/>
    </row>
    <row r="135" spans="1:7" x14ac:dyDescent="0.2">
      <c r="A135" s="94"/>
      <c r="B135" s="100"/>
      <c r="C135" s="90"/>
      <c r="D135" s="97"/>
      <c r="E135" s="98"/>
      <c r="F135" s="99">
        <f t="shared" ref="F135:F136" si="8">(E135*D135)</f>
        <v>0</v>
      </c>
      <c r="G135" s="93"/>
    </row>
    <row r="136" spans="1:7" ht="13.5" thickBot="1" x14ac:dyDescent="0.25">
      <c r="A136" s="94"/>
      <c r="B136" s="100"/>
      <c r="C136" s="90"/>
      <c r="D136" s="97"/>
      <c r="E136" s="98"/>
      <c r="F136" s="99">
        <f t="shared" si="8"/>
        <v>0</v>
      </c>
      <c r="G136" s="151">
        <f>SUM(F134:F136)</f>
        <v>0</v>
      </c>
    </row>
    <row r="137" spans="1:7" x14ac:dyDescent="0.2">
      <c r="A137" s="94"/>
      <c r="B137" s="100"/>
      <c r="C137" s="90"/>
      <c r="D137" s="86"/>
      <c r="E137" s="102"/>
      <c r="F137" s="92"/>
      <c r="G137" s="93"/>
    </row>
    <row r="138" spans="1:7" x14ac:dyDescent="0.2">
      <c r="A138" s="94" t="s">
        <v>33</v>
      </c>
      <c r="B138" s="95" t="s">
        <v>136</v>
      </c>
      <c r="C138" s="90"/>
      <c r="D138" s="97"/>
      <c r="E138" s="98"/>
      <c r="F138" s="99">
        <f>(E138*D138)</f>
        <v>0</v>
      </c>
      <c r="G138" s="93"/>
    </row>
    <row r="139" spans="1:7" x14ac:dyDescent="0.2">
      <c r="A139" s="94"/>
      <c r="B139" s="100"/>
      <c r="C139" s="90"/>
      <c r="D139" s="97"/>
      <c r="E139" s="98"/>
      <c r="F139" s="99">
        <f t="shared" ref="F139:F142" si="9">(E139*D139)</f>
        <v>0</v>
      </c>
      <c r="G139" s="93"/>
    </row>
    <row r="140" spans="1:7" x14ac:dyDescent="0.2">
      <c r="A140" s="94"/>
      <c r="B140" s="100"/>
      <c r="C140" s="90"/>
      <c r="D140" s="97"/>
      <c r="E140" s="98"/>
      <c r="F140" s="99">
        <f t="shared" si="9"/>
        <v>0</v>
      </c>
      <c r="G140" s="152"/>
    </row>
    <row r="141" spans="1:7" x14ac:dyDescent="0.2">
      <c r="A141" s="94"/>
      <c r="B141" s="95"/>
      <c r="C141" s="90"/>
      <c r="D141" s="97"/>
      <c r="E141" s="98"/>
      <c r="F141" s="99">
        <f t="shared" si="9"/>
        <v>0</v>
      </c>
      <c r="G141" s="93"/>
    </row>
    <row r="142" spans="1:7" x14ac:dyDescent="0.2">
      <c r="A142" s="94"/>
      <c r="B142" s="100"/>
      <c r="C142" s="90"/>
      <c r="D142" s="97"/>
      <c r="E142" s="98"/>
      <c r="F142" s="99">
        <f t="shared" si="9"/>
        <v>0</v>
      </c>
      <c r="G142" s="151">
        <f>SUM(F138:F142)</f>
        <v>0</v>
      </c>
    </row>
    <row r="143" spans="1:7" x14ac:dyDescent="0.2">
      <c r="A143" s="94"/>
      <c r="B143" s="123"/>
      <c r="C143" s="108"/>
      <c r="D143" s="124"/>
      <c r="E143" s="133"/>
      <c r="F143" s="126"/>
      <c r="G143" s="127"/>
    </row>
    <row r="144" spans="1:7" x14ac:dyDescent="0.2">
      <c r="A144" s="94"/>
      <c r="B144" s="104" t="s">
        <v>101</v>
      </c>
      <c r="C144" s="105"/>
      <c r="D144" s="105"/>
      <c r="E144" s="106"/>
      <c r="F144" s="92"/>
      <c r="G144" s="93"/>
    </row>
    <row r="145" spans="1:9" ht="132.75" customHeight="1" x14ac:dyDescent="0.2">
      <c r="A145" s="94"/>
      <c r="B145" s="230" t="s">
        <v>217</v>
      </c>
      <c r="C145" s="231"/>
      <c r="D145" s="231"/>
      <c r="E145" s="232"/>
      <c r="F145" s="92"/>
      <c r="G145" s="93"/>
    </row>
    <row r="146" spans="1:9" ht="93.75" customHeight="1" x14ac:dyDescent="0.2">
      <c r="A146" s="94"/>
      <c r="B146" s="230" t="s">
        <v>218</v>
      </c>
      <c r="C146" s="231"/>
      <c r="D146" s="231"/>
      <c r="E146" s="232"/>
      <c r="F146" s="92"/>
      <c r="G146" s="152"/>
    </row>
    <row r="147" spans="1:9" ht="220.5" customHeight="1" x14ac:dyDescent="0.2">
      <c r="A147" s="94"/>
      <c r="B147" s="230" t="s">
        <v>219</v>
      </c>
      <c r="C147" s="231"/>
      <c r="D147" s="231"/>
      <c r="E147" s="232"/>
      <c r="F147" s="92"/>
      <c r="G147" s="152"/>
    </row>
    <row r="148" spans="1:9" ht="113.25" customHeight="1" x14ac:dyDescent="0.2">
      <c r="A148" s="94"/>
      <c r="B148" s="230" t="s">
        <v>220</v>
      </c>
      <c r="C148" s="231"/>
      <c r="D148" s="231"/>
      <c r="E148" s="232"/>
      <c r="F148" s="92"/>
      <c r="G148" s="152"/>
    </row>
    <row r="149" spans="1:9" ht="63.75" customHeight="1" x14ac:dyDescent="0.2">
      <c r="A149" s="94"/>
      <c r="B149" s="230" t="s">
        <v>221</v>
      </c>
      <c r="C149" s="231"/>
      <c r="D149" s="231"/>
      <c r="E149" s="232"/>
      <c r="F149" s="92"/>
      <c r="G149" s="93"/>
    </row>
    <row r="150" spans="1:9" ht="13.5" thickBot="1" x14ac:dyDescent="0.25">
      <c r="A150" s="94"/>
      <c r="B150" s="215"/>
      <c r="C150" s="216"/>
      <c r="D150" s="216"/>
      <c r="E150" s="217"/>
      <c r="F150" s="92"/>
      <c r="G150" s="93"/>
    </row>
    <row r="151" spans="1:9" x14ac:dyDescent="0.2">
      <c r="A151" s="107"/>
      <c r="B151" s="108"/>
      <c r="C151" s="109"/>
      <c r="D151" s="109"/>
      <c r="E151" s="131" t="s">
        <v>137</v>
      </c>
      <c r="F151" s="111"/>
      <c r="G151" s="112">
        <f>SUM(G104:G143)</f>
        <v>27710</v>
      </c>
      <c r="H151" s="74"/>
    </row>
    <row r="152" spans="1:9" x14ac:dyDescent="0.2">
      <c r="A152" s="113">
        <v>600</v>
      </c>
      <c r="B152" s="7" t="s">
        <v>138</v>
      </c>
      <c r="C152" s="114"/>
      <c r="D152" s="86"/>
      <c r="E152" s="102"/>
      <c r="F152" s="92"/>
      <c r="G152" s="93"/>
    </row>
    <row r="153" spans="1:9" x14ac:dyDescent="0.2">
      <c r="A153" s="83"/>
      <c r="B153" s="7"/>
      <c r="C153" s="90"/>
      <c r="D153" s="86"/>
      <c r="E153" s="102"/>
      <c r="F153" s="92"/>
      <c r="G153" s="93"/>
    </row>
    <row r="154" spans="1:9" x14ac:dyDescent="0.2">
      <c r="A154" s="94">
        <v>610</v>
      </c>
      <c r="B154" s="119" t="s">
        <v>139</v>
      </c>
      <c r="C154" s="90"/>
      <c r="D154" s="97">
        <v>1</v>
      </c>
      <c r="E154" s="98">
        <v>2000.32</v>
      </c>
      <c r="F154" s="99">
        <f>ROUNDUP((E154*D154),2)</f>
        <v>2000.32</v>
      </c>
      <c r="G154" s="93"/>
    </row>
    <row r="155" spans="1:9" x14ac:dyDescent="0.2">
      <c r="A155" s="94"/>
      <c r="B155" s="2" t="s">
        <v>222</v>
      </c>
      <c r="C155" s="90"/>
      <c r="D155" s="97">
        <v>1</v>
      </c>
      <c r="E155" s="98">
        <v>900</v>
      </c>
      <c r="F155" s="99">
        <f t="shared" ref="F155:F156" si="10">ROUNDUP((E155*D155),2)</f>
        <v>900</v>
      </c>
      <c r="G155" s="93"/>
    </row>
    <row r="156" spans="1:9" x14ac:dyDescent="0.2">
      <c r="A156" s="94"/>
      <c r="C156" s="90"/>
      <c r="D156" s="97"/>
      <c r="E156" s="98"/>
      <c r="F156" s="99">
        <f t="shared" si="10"/>
        <v>0</v>
      </c>
      <c r="G156" s="151">
        <f>SUM(F154:F156)</f>
        <v>2900.3199999999997</v>
      </c>
    </row>
    <row r="157" spans="1:9" x14ac:dyDescent="0.2">
      <c r="A157" s="94"/>
      <c r="C157" s="90"/>
      <c r="D157" s="86"/>
      <c r="E157" s="102"/>
      <c r="F157" s="92"/>
      <c r="G157" s="93"/>
      <c r="I157" s="74"/>
    </row>
    <row r="158" spans="1:9" x14ac:dyDescent="0.2">
      <c r="A158" s="94">
        <v>612</v>
      </c>
      <c r="B158" s="119" t="s">
        <v>140</v>
      </c>
      <c r="C158" s="90"/>
      <c r="D158" s="97"/>
      <c r="E158" s="98"/>
      <c r="F158" s="99">
        <f>(E158*D158)</f>
        <v>0</v>
      </c>
      <c r="G158" s="93"/>
    </row>
    <row r="159" spans="1:9" x14ac:dyDescent="0.2">
      <c r="A159" s="94"/>
      <c r="C159" s="90"/>
      <c r="D159" s="97"/>
      <c r="E159" s="98"/>
      <c r="F159" s="99">
        <f>(E159*D159)</f>
        <v>0</v>
      </c>
      <c r="G159" s="93"/>
    </row>
    <row r="160" spans="1:9" ht="13.5" thickBot="1" x14ac:dyDescent="0.25">
      <c r="A160" s="94"/>
      <c r="C160" s="90"/>
      <c r="D160" s="97"/>
      <c r="E160" s="98"/>
      <c r="F160" s="99">
        <f>(E160*D160)</f>
        <v>0</v>
      </c>
      <c r="G160" s="151">
        <f>SUM(F158:F160)</f>
        <v>0</v>
      </c>
    </row>
    <row r="161" spans="1:9" x14ac:dyDescent="0.2">
      <c r="A161" s="94"/>
      <c r="C161" s="90"/>
      <c r="D161" s="86"/>
      <c r="E161" s="102"/>
      <c r="F161" s="92"/>
      <c r="G161" s="93"/>
    </row>
    <row r="162" spans="1:9" x14ac:dyDescent="0.2">
      <c r="A162" s="94">
        <v>640</v>
      </c>
      <c r="B162" s="119" t="s">
        <v>141</v>
      </c>
      <c r="C162" s="90"/>
      <c r="D162" s="97">
        <v>1</v>
      </c>
      <c r="E162" s="98">
        <v>3000</v>
      </c>
      <c r="F162" s="99">
        <f>ROUNDUP((E162*D162),2)</f>
        <v>3000</v>
      </c>
      <c r="G162" s="93"/>
    </row>
    <row r="163" spans="1:9" x14ac:dyDescent="0.2">
      <c r="A163" s="94"/>
      <c r="B163" s="119"/>
      <c r="C163" s="90"/>
      <c r="D163" s="97"/>
      <c r="E163" s="98"/>
      <c r="F163" s="99">
        <f t="shared" ref="F163:F165" si="11">ROUNDUP((E163*D163),2)</f>
        <v>0</v>
      </c>
      <c r="G163" s="93"/>
      <c r="I163" s="74"/>
    </row>
    <row r="164" spans="1:9" x14ac:dyDescent="0.2">
      <c r="A164" s="94"/>
      <c r="C164" s="90"/>
      <c r="D164" s="97"/>
      <c r="E164" s="98"/>
      <c r="F164" s="99">
        <f t="shared" si="11"/>
        <v>0</v>
      </c>
      <c r="G164" s="93"/>
    </row>
    <row r="165" spans="1:9" ht="13.5" thickBot="1" x14ac:dyDescent="0.25">
      <c r="A165" s="94"/>
      <c r="C165" s="90"/>
      <c r="D165" s="97"/>
      <c r="E165" s="98"/>
      <c r="F165" s="99">
        <f t="shared" si="11"/>
        <v>0</v>
      </c>
      <c r="G165" s="151">
        <f>SUM(F162:F165)</f>
        <v>3000</v>
      </c>
    </row>
    <row r="166" spans="1:9" x14ac:dyDescent="0.2">
      <c r="A166" s="94"/>
      <c r="C166" s="90"/>
      <c r="D166" s="86"/>
      <c r="E166" s="102"/>
      <c r="F166" s="92"/>
      <c r="G166" s="93"/>
    </row>
    <row r="167" spans="1:9" x14ac:dyDescent="0.2">
      <c r="A167" s="94">
        <v>641</v>
      </c>
      <c r="B167" s="119" t="s">
        <v>142</v>
      </c>
      <c r="C167" s="90"/>
      <c r="D167" s="97"/>
      <c r="E167" s="98"/>
      <c r="F167" s="99">
        <f>ROUNDUP((E167*D167),2)</f>
        <v>0</v>
      </c>
      <c r="G167" s="93"/>
    </row>
    <row r="168" spans="1:9" x14ac:dyDescent="0.2">
      <c r="A168" s="94"/>
      <c r="C168" s="90"/>
      <c r="D168" s="97"/>
      <c r="E168" s="98"/>
      <c r="F168" s="99">
        <f t="shared" ref="F168:F170" si="12">ROUNDUP((E168*D168),2)</f>
        <v>0</v>
      </c>
      <c r="G168" s="93"/>
    </row>
    <row r="169" spans="1:9" x14ac:dyDescent="0.2">
      <c r="A169" s="94"/>
      <c r="C169" s="90"/>
      <c r="D169" s="97"/>
      <c r="E169" s="98"/>
      <c r="F169" s="99">
        <f t="shared" si="12"/>
        <v>0</v>
      </c>
      <c r="G169" s="93"/>
    </row>
    <row r="170" spans="1:9" ht="13.5" thickBot="1" x14ac:dyDescent="0.25">
      <c r="A170" s="94"/>
      <c r="C170" s="90"/>
      <c r="D170" s="97"/>
      <c r="E170" s="98"/>
      <c r="F170" s="99">
        <f t="shared" si="12"/>
        <v>0</v>
      </c>
      <c r="G170" s="151">
        <f>SUM(F167:F170)</f>
        <v>0</v>
      </c>
    </row>
    <row r="171" spans="1:9" x14ac:dyDescent="0.2">
      <c r="A171" s="94"/>
      <c r="C171" s="90"/>
      <c r="D171" s="86"/>
      <c r="E171" s="102"/>
      <c r="F171" s="92"/>
      <c r="G171" s="93"/>
    </row>
    <row r="172" spans="1:9" x14ac:dyDescent="0.2">
      <c r="A172" s="94">
        <v>650</v>
      </c>
      <c r="B172" s="119" t="s">
        <v>143</v>
      </c>
      <c r="C172" s="90"/>
      <c r="D172" s="97">
        <v>1</v>
      </c>
      <c r="E172" s="98">
        <v>500</v>
      </c>
      <c r="F172" s="99">
        <f>ROUNDUP((E172*D172),2)</f>
        <v>500</v>
      </c>
      <c r="G172" s="93"/>
    </row>
    <row r="173" spans="1:9" x14ac:dyDescent="0.2">
      <c r="A173" s="94"/>
      <c r="C173" s="90"/>
      <c r="D173" s="97"/>
      <c r="E173" s="98"/>
      <c r="F173" s="99">
        <f t="shared" ref="F173:F175" si="13">ROUNDUP((E173*D173),2)</f>
        <v>0</v>
      </c>
      <c r="G173" s="93"/>
    </row>
    <row r="174" spans="1:9" x14ac:dyDescent="0.2">
      <c r="A174" s="94"/>
      <c r="C174" s="90"/>
      <c r="D174" s="97"/>
      <c r="E174" s="98"/>
      <c r="F174" s="99">
        <f t="shared" si="13"/>
        <v>0</v>
      </c>
      <c r="G174" s="93"/>
    </row>
    <row r="175" spans="1:9" ht="13.5" thickBot="1" x14ac:dyDescent="0.25">
      <c r="A175" s="94"/>
      <c r="C175" s="90"/>
      <c r="D175" s="97"/>
      <c r="E175" s="98"/>
      <c r="F175" s="99">
        <f t="shared" si="13"/>
        <v>0</v>
      </c>
      <c r="G175" s="151">
        <f>SUM(F172:F175)</f>
        <v>500</v>
      </c>
    </row>
    <row r="176" spans="1:9" x14ac:dyDescent="0.2">
      <c r="A176" s="94"/>
      <c r="C176" s="90"/>
      <c r="D176" s="86"/>
      <c r="E176" s="102"/>
      <c r="F176" s="92"/>
      <c r="G176" s="93"/>
    </row>
    <row r="177" spans="1:7" x14ac:dyDescent="0.2">
      <c r="A177" s="94">
        <v>651</v>
      </c>
      <c r="B177" s="119" t="s">
        <v>223</v>
      </c>
      <c r="C177" s="90"/>
      <c r="D177" s="97"/>
      <c r="E177" s="98"/>
      <c r="F177" s="99">
        <f>ROUNDUP((E177*D177),2)</f>
        <v>0</v>
      </c>
      <c r="G177" s="93"/>
    </row>
    <row r="178" spans="1:7" x14ac:dyDescent="0.2">
      <c r="A178" s="94"/>
      <c r="B178" s="2" t="s">
        <v>144</v>
      </c>
      <c r="C178" s="90"/>
      <c r="D178" s="97"/>
      <c r="E178" s="98"/>
      <c r="F178" s="99">
        <f t="shared" ref="F178:F188" si="14">ROUNDUP((E178*D178),2)</f>
        <v>0</v>
      </c>
      <c r="G178" s="93"/>
    </row>
    <row r="179" spans="1:7" ht="13.5" thickBot="1" x14ac:dyDescent="0.25">
      <c r="A179" s="94"/>
      <c r="C179" s="90"/>
      <c r="D179" s="97"/>
      <c r="E179" s="98"/>
      <c r="F179" s="99">
        <f t="shared" si="14"/>
        <v>0</v>
      </c>
      <c r="G179" s="151">
        <f>SUM(F177:F179)</f>
        <v>0</v>
      </c>
    </row>
    <row r="180" spans="1:7" x14ac:dyDescent="0.2">
      <c r="A180" s="94"/>
      <c r="C180" s="90"/>
      <c r="D180" s="86"/>
      <c r="E180" s="102"/>
      <c r="F180" s="92"/>
      <c r="G180" s="93"/>
    </row>
    <row r="181" spans="1:7" x14ac:dyDescent="0.2">
      <c r="A181" s="94">
        <v>652</v>
      </c>
      <c r="B181" s="119" t="s">
        <v>224</v>
      </c>
      <c r="C181" s="90"/>
      <c r="D181" s="97"/>
      <c r="E181" s="98"/>
      <c r="F181" s="99">
        <f t="shared" si="14"/>
        <v>0</v>
      </c>
      <c r="G181" s="93"/>
    </row>
    <row r="182" spans="1:7" x14ac:dyDescent="0.2">
      <c r="A182" s="94"/>
      <c r="B182" s="119"/>
      <c r="C182" s="90"/>
      <c r="D182" s="97"/>
      <c r="E182" s="98"/>
      <c r="F182" s="99">
        <f t="shared" si="14"/>
        <v>0</v>
      </c>
      <c r="G182" s="93"/>
    </row>
    <row r="183" spans="1:7" ht="13.5" thickBot="1" x14ac:dyDescent="0.25">
      <c r="A183" s="94"/>
      <c r="C183" s="90"/>
      <c r="D183" s="97"/>
      <c r="E183" s="98"/>
      <c r="F183" s="99">
        <f t="shared" si="14"/>
        <v>0</v>
      </c>
      <c r="G183" s="151">
        <f>SUM(F181:F183)</f>
        <v>0</v>
      </c>
    </row>
    <row r="184" spans="1:7" x14ac:dyDescent="0.2">
      <c r="A184" s="94"/>
      <c r="C184" s="90"/>
      <c r="D184" s="86"/>
      <c r="E184" s="102"/>
      <c r="F184" s="92"/>
      <c r="G184" s="93"/>
    </row>
    <row r="185" spans="1:7" x14ac:dyDescent="0.2">
      <c r="A185" s="94">
        <v>653</v>
      </c>
      <c r="B185" s="119" t="s">
        <v>146</v>
      </c>
      <c r="C185" s="90"/>
      <c r="D185" s="97">
        <v>1</v>
      </c>
      <c r="E185" s="98">
        <v>5111.68</v>
      </c>
      <c r="F185" s="99">
        <f>D185*E185</f>
        <v>5111.68</v>
      </c>
      <c r="G185" s="93"/>
    </row>
    <row r="186" spans="1:7" x14ac:dyDescent="0.2">
      <c r="A186" s="94"/>
      <c r="B186" s="2" t="s">
        <v>225</v>
      </c>
      <c r="C186" s="90"/>
      <c r="D186" s="97">
        <v>12</v>
      </c>
      <c r="E186" s="98">
        <v>597.36</v>
      </c>
      <c r="F186" s="99">
        <f t="shared" si="14"/>
        <v>7168.32</v>
      </c>
      <c r="G186" s="93"/>
    </row>
    <row r="187" spans="1:7" x14ac:dyDescent="0.2">
      <c r="A187" s="94"/>
      <c r="C187" s="90"/>
      <c r="D187" s="97"/>
      <c r="E187" s="98"/>
      <c r="F187" s="99">
        <f t="shared" si="14"/>
        <v>0</v>
      </c>
      <c r="G187" s="93"/>
    </row>
    <row r="188" spans="1:7" ht="13.5" thickBot="1" x14ac:dyDescent="0.25">
      <c r="A188" s="94"/>
      <c r="C188" s="90"/>
      <c r="D188" s="97"/>
      <c r="E188" s="98"/>
      <c r="F188" s="99">
        <f t="shared" si="14"/>
        <v>0</v>
      </c>
      <c r="G188" s="151">
        <f>SUM(F185:F188)</f>
        <v>12280</v>
      </c>
    </row>
    <row r="189" spans="1:7" ht="13.5" thickBot="1" x14ac:dyDescent="0.25">
      <c r="A189" s="94"/>
      <c r="C189" s="90"/>
      <c r="D189" s="86"/>
      <c r="E189" s="102"/>
      <c r="F189" s="126"/>
      <c r="G189" s="127"/>
    </row>
    <row r="190" spans="1:7" x14ac:dyDescent="0.2">
      <c r="A190" s="94"/>
      <c r="B190" s="104" t="s">
        <v>101</v>
      </c>
      <c r="C190" s="105"/>
      <c r="D190" s="105"/>
      <c r="E190" s="106"/>
      <c r="F190" s="92"/>
      <c r="G190" s="93"/>
    </row>
    <row r="191" spans="1:7" ht="129" customHeight="1" x14ac:dyDescent="0.2">
      <c r="A191" s="94"/>
      <c r="B191" s="230" t="s">
        <v>226</v>
      </c>
      <c r="C191" s="233"/>
      <c r="D191" s="233"/>
      <c r="E191" s="234"/>
      <c r="F191" s="92"/>
      <c r="G191" s="93"/>
    </row>
    <row r="192" spans="1:7" ht="91.5" customHeight="1" x14ac:dyDescent="0.2">
      <c r="A192" s="94"/>
      <c r="B192" s="230" t="s">
        <v>227</v>
      </c>
      <c r="C192" s="233"/>
      <c r="D192" s="233"/>
      <c r="E192" s="234"/>
      <c r="F192" s="92"/>
      <c r="G192" s="93"/>
    </row>
    <row r="193" spans="1:8" ht="197.25" customHeight="1" x14ac:dyDescent="0.2">
      <c r="A193" s="94"/>
      <c r="B193" s="230" t="s">
        <v>228</v>
      </c>
      <c r="C193" s="233"/>
      <c r="D193" s="233"/>
      <c r="E193" s="234"/>
      <c r="F193" s="92"/>
      <c r="G193" s="93"/>
    </row>
    <row r="194" spans="1:8" ht="115.5" customHeight="1" x14ac:dyDescent="0.2">
      <c r="A194" s="94"/>
      <c r="B194" s="230" t="s">
        <v>229</v>
      </c>
      <c r="C194" s="233"/>
      <c r="D194" s="233"/>
      <c r="E194" s="234"/>
      <c r="F194" s="92"/>
      <c r="G194" s="93"/>
    </row>
    <row r="195" spans="1:8" ht="90" customHeight="1" x14ac:dyDescent="0.2">
      <c r="A195" s="94"/>
      <c r="B195" s="236" t="s">
        <v>230</v>
      </c>
      <c r="C195" s="237"/>
      <c r="D195" s="237"/>
      <c r="E195" s="238"/>
      <c r="F195" s="92"/>
      <c r="G195" s="93"/>
    </row>
    <row r="196" spans="1:8" ht="90.75" customHeight="1" x14ac:dyDescent="0.2">
      <c r="A196" s="94"/>
      <c r="B196" s="230" t="s">
        <v>231</v>
      </c>
      <c r="C196" s="233"/>
      <c r="D196" s="233"/>
      <c r="E196" s="234"/>
      <c r="F196" s="92"/>
      <c r="G196" s="93"/>
    </row>
    <row r="197" spans="1:8" ht="12.75" customHeight="1" x14ac:dyDescent="0.2">
      <c r="A197" s="94"/>
      <c r="F197" s="92"/>
      <c r="G197" s="93"/>
    </row>
    <row r="198" spans="1:8" ht="12.75" customHeight="1" x14ac:dyDescent="0.2">
      <c r="A198" s="94"/>
      <c r="B198" s="253"/>
      <c r="C198" s="254"/>
      <c r="D198" s="254"/>
      <c r="E198" s="255"/>
      <c r="F198" s="92"/>
      <c r="G198" s="93"/>
    </row>
    <row r="199" spans="1:8" ht="22.5" customHeight="1" x14ac:dyDescent="0.2">
      <c r="A199" s="94"/>
      <c r="B199" s="252"/>
      <c r="C199" s="250"/>
      <c r="D199" s="250"/>
      <c r="E199" s="251"/>
      <c r="F199" s="92"/>
      <c r="G199" s="93"/>
    </row>
    <row r="200" spans="1:8" x14ac:dyDescent="0.2">
      <c r="A200" s="107"/>
      <c r="B200" s="154"/>
      <c r="C200" s="155"/>
      <c r="D200" s="156"/>
      <c r="E200" s="157" t="s">
        <v>147</v>
      </c>
      <c r="F200" s="111"/>
      <c r="G200" s="111">
        <f>SUM(G152:G199)</f>
        <v>18680.32</v>
      </c>
      <c r="H200" s="74"/>
    </row>
    <row r="201" spans="1:8" x14ac:dyDescent="0.2">
      <c r="A201" s="113">
        <v>800</v>
      </c>
      <c r="B201" s="158" t="s">
        <v>148</v>
      </c>
      <c r="C201" s="114"/>
      <c r="D201" s="114"/>
      <c r="E201" s="159"/>
      <c r="F201" s="116"/>
      <c r="G201" s="93"/>
    </row>
    <row r="202" spans="1:8" x14ac:dyDescent="0.2">
      <c r="A202" s="94"/>
      <c r="C202" s="90"/>
      <c r="D202" s="90"/>
      <c r="E202" s="136"/>
      <c r="F202" s="92"/>
      <c r="G202" s="93"/>
    </row>
    <row r="203" spans="1:8" x14ac:dyDescent="0.2">
      <c r="A203" s="94">
        <v>810</v>
      </c>
      <c r="B203" s="119" t="s">
        <v>149</v>
      </c>
      <c r="C203" s="90"/>
      <c r="D203" s="134">
        <v>1</v>
      </c>
      <c r="E203" s="135">
        <v>2250</v>
      </c>
      <c r="F203" s="99">
        <f>ROUNDUP((E203*D203),2)</f>
        <v>2250</v>
      </c>
      <c r="G203" s="93"/>
    </row>
    <row r="204" spans="1:8" x14ac:dyDescent="0.2">
      <c r="A204" s="94"/>
      <c r="C204" s="90"/>
      <c r="D204" s="134"/>
      <c r="E204" s="135"/>
      <c r="F204" s="99">
        <f t="shared" ref="F204:F206" si="15">ROUNDUP((E204*D204),2)</f>
        <v>0</v>
      </c>
      <c r="G204" s="93"/>
    </row>
    <row r="205" spans="1:8" x14ac:dyDescent="0.2">
      <c r="A205" s="94"/>
      <c r="C205" s="90"/>
      <c r="D205" s="134"/>
      <c r="E205" s="135"/>
      <c r="F205" s="99">
        <f t="shared" si="15"/>
        <v>0</v>
      </c>
      <c r="G205" s="93"/>
    </row>
    <row r="206" spans="1:8" ht="13.5" thickBot="1" x14ac:dyDescent="0.25">
      <c r="A206" s="94"/>
      <c r="C206" s="90"/>
      <c r="D206" s="134"/>
      <c r="E206" s="135"/>
      <c r="F206" s="99">
        <f t="shared" si="15"/>
        <v>0</v>
      </c>
      <c r="G206" s="151">
        <f>SUM(F203:F206)</f>
        <v>2250</v>
      </c>
    </row>
    <row r="207" spans="1:8" x14ac:dyDescent="0.2">
      <c r="A207" s="94"/>
      <c r="C207" s="90"/>
      <c r="D207" s="90"/>
      <c r="E207" s="136"/>
      <c r="F207" s="92"/>
      <c r="G207" s="93"/>
    </row>
    <row r="208" spans="1:8" x14ac:dyDescent="0.2">
      <c r="A208" s="94">
        <v>890</v>
      </c>
      <c r="B208" s="119" t="s">
        <v>150</v>
      </c>
      <c r="C208" s="90"/>
      <c r="D208" s="134"/>
      <c r="E208" s="135"/>
      <c r="F208" s="99">
        <f>ROUNDUP((E208*D208),2)</f>
        <v>0</v>
      </c>
      <c r="G208" s="93"/>
    </row>
    <row r="209" spans="1:8" x14ac:dyDescent="0.2">
      <c r="A209" s="94"/>
      <c r="C209" s="90"/>
      <c r="D209" s="134"/>
      <c r="E209" s="135"/>
      <c r="F209" s="99">
        <f t="shared" ref="F209:F216" si="16">ROUNDUP((E209*D209),2)</f>
        <v>0</v>
      </c>
      <c r="G209" s="93"/>
    </row>
    <row r="210" spans="1:8" x14ac:dyDescent="0.2">
      <c r="A210" s="94"/>
      <c r="C210" s="90"/>
      <c r="D210" s="134"/>
      <c r="E210" s="135"/>
      <c r="F210" s="99">
        <f t="shared" si="16"/>
        <v>0</v>
      </c>
      <c r="G210" s="93"/>
    </row>
    <row r="211" spans="1:8" ht="13.5" thickBot="1" x14ac:dyDescent="0.25">
      <c r="A211" s="94"/>
      <c r="C211" s="90"/>
      <c r="D211" s="134"/>
      <c r="E211" s="135"/>
      <c r="F211" s="99">
        <f t="shared" si="16"/>
        <v>0</v>
      </c>
      <c r="G211" s="151">
        <f>SUM(F208:F211)</f>
        <v>0</v>
      </c>
    </row>
    <row r="212" spans="1:8" x14ac:dyDescent="0.2">
      <c r="A212" s="94"/>
      <c r="C212" s="90"/>
      <c r="D212" s="90"/>
      <c r="E212" s="136"/>
      <c r="F212" s="92"/>
      <c r="G212" s="93"/>
    </row>
    <row r="213" spans="1:8" x14ac:dyDescent="0.2">
      <c r="A213" s="94" t="s">
        <v>151</v>
      </c>
      <c r="B213" s="95" t="s">
        <v>136</v>
      </c>
      <c r="C213" s="90"/>
      <c r="D213" s="134"/>
      <c r="E213" s="135"/>
      <c r="F213" s="99">
        <f t="shared" si="16"/>
        <v>0</v>
      </c>
      <c r="G213" s="93"/>
    </row>
    <row r="214" spans="1:8" x14ac:dyDescent="0.2">
      <c r="A214" s="94"/>
      <c r="C214" s="90"/>
      <c r="D214" s="134"/>
      <c r="E214" s="135"/>
      <c r="F214" s="99">
        <f t="shared" si="16"/>
        <v>0</v>
      </c>
      <c r="G214" s="93"/>
    </row>
    <row r="215" spans="1:8" x14ac:dyDescent="0.2">
      <c r="A215" s="94"/>
      <c r="C215" s="90"/>
      <c r="D215" s="134"/>
      <c r="E215" s="135"/>
      <c r="F215" s="99">
        <f t="shared" si="16"/>
        <v>0</v>
      </c>
      <c r="G215" s="93"/>
    </row>
    <row r="216" spans="1:8" ht="13.5" thickBot="1" x14ac:dyDescent="0.25">
      <c r="A216" s="94"/>
      <c r="C216" s="90"/>
      <c r="D216" s="134"/>
      <c r="E216" s="135"/>
      <c r="F216" s="99">
        <f t="shared" si="16"/>
        <v>0</v>
      </c>
      <c r="G216" s="151">
        <f>SUM(F213:F216)</f>
        <v>0</v>
      </c>
    </row>
    <row r="217" spans="1:8" x14ac:dyDescent="0.2">
      <c r="A217" s="94"/>
      <c r="C217" s="90"/>
      <c r="D217" s="90"/>
      <c r="E217" s="136"/>
      <c r="F217" s="92"/>
      <c r="G217" s="93"/>
    </row>
    <row r="218" spans="1:8" ht="13.5" thickBot="1" x14ac:dyDescent="0.25">
      <c r="A218" s="94"/>
      <c r="C218" s="124"/>
      <c r="D218" s="90"/>
      <c r="E218" s="136"/>
      <c r="F218" s="126"/>
      <c r="G218" s="127"/>
    </row>
    <row r="219" spans="1:8" x14ac:dyDescent="0.2">
      <c r="A219" s="94"/>
      <c r="B219" s="160" t="s">
        <v>101</v>
      </c>
      <c r="C219" s="161"/>
      <c r="D219" s="161"/>
      <c r="E219" s="162"/>
      <c r="F219" s="92"/>
      <c r="G219" s="93"/>
    </row>
    <row r="220" spans="1:8" ht="115.5" customHeight="1" x14ac:dyDescent="0.2">
      <c r="A220" s="94"/>
      <c r="B220" s="230" t="s">
        <v>232</v>
      </c>
      <c r="C220" s="231"/>
      <c r="D220" s="231"/>
      <c r="E220" s="232"/>
      <c r="F220" s="92"/>
      <c r="G220" s="93"/>
    </row>
    <row r="221" spans="1:8" ht="44.25" customHeight="1" x14ac:dyDescent="0.2">
      <c r="A221" s="94"/>
      <c r="B221" s="230"/>
      <c r="C221" s="231"/>
      <c r="D221" s="231"/>
      <c r="E221" s="232"/>
      <c r="F221" s="92"/>
      <c r="G221" s="93"/>
    </row>
    <row r="222" spans="1:8" ht="13.5" customHeight="1" x14ac:dyDescent="0.2">
      <c r="A222" s="94"/>
      <c r="B222" s="252"/>
      <c r="C222" s="250"/>
      <c r="D222" s="250"/>
      <c r="E222" s="251"/>
      <c r="F222" s="92"/>
      <c r="G222" s="93"/>
    </row>
    <row r="223" spans="1:8" x14ac:dyDescent="0.2">
      <c r="A223" s="94"/>
      <c r="B223" s="215"/>
      <c r="C223" s="216"/>
      <c r="D223" s="216"/>
      <c r="E223" s="217"/>
      <c r="F223" s="92"/>
      <c r="G223" s="93"/>
    </row>
    <row r="224" spans="1:8" ht="13.5" thickBot="1" x14ac:dyDescent="0.25">
      <c r="A224" s="94"/>
      <c r="B224" s="163"/>
      <c r="C224" s="123"/>
      <c r="D224" s="123"/>
      <c r="E224" s="110" t="s">
        <v>152</v>
      </c>
      <c r="F224" s="111"/>
      <c r="G224" s="111">
        <f>SUM(G201:G223)</f>
        <v>2250</v>
      </c>
      <c r="H224" s="74"/>
    </row>
    <row r="225" spans="1:8" ht="13.5" thickBot="1" x14ac:dyDescent="0.25">
      <c r="A225" s="165" t="s">
        <v>153</v>
      </c>
      <c r="B225" s="166"/>
      <c r="C225" s="166"/>
      <c r="D225" s="166"/>
      <c r="E225" s="168"/>
      <c r="F225" s="169"/>
      <c r="G225" s="169">
        <f>G29+G62+G91+G103+G151+G200+G224</f>
        <v>4030406.9999999995</v>
      </c>
      <c r="H225" s="74"/>
    </row>
    <row r="226" spans="1:8" ht="13.5" thickBot="1" x14ac:dyDescent="0.25">
      <c r="A226" s="170" t="s">
        <v>233</v>
      </c>
      <c r="B226" s="171"/>
      <c r="C226" s="171"/>
      <c r="D226" s="171"/>
      <c r="E226" s="174"/>
      <c r="F226" s="175"/>
      <c r="G226" s="176">
        <f>IF(C226=0,0,(G225-(G225/(1+C226))))</f>
        <v>0</v>
      </c>
    </row>
    <row r="227" spans="1:8" ht="13.5" thickBot="1" x14ac:dyDescent="0.25">
      <c r="A227" s="113">
        <v>700</v>
      </c>
      <c r="B227" s="140" t="s">
        <v>155</v>
      </c>
      <c r="C227" s="141"/>
      <c r="D227" s="114"/>
      <c r="E227" s="177"/>
      <c r="F227" s="200"/>
      <c r="G227" s="93"/>
    </row>
    <row r="228" spans="1:8" x14ac:dyDescent="0.2">
      <c r="A228" s="94"/>
      <c r="C228" s="143"/>
      <c r="D228" s="90"/>
      <c r="E228" s="178"/>
      <c r="F228" s="92"/>
      <c r="G228" s="93"/>
    </row>
    <row r="229" spans="1:8" x14ac:dyDescent="0.2">
      <c r="A229" s="94">
        <v>700</v>
      </c>
      <c r="B229" s="119" t="s">
        <v>156</v>
      </c>
      <c r="C229" s="143"/>
      <c r="D229" s="134"/>
      <c r="E229" s="179"/>
      <c r="F229" s="99">
        <f>SUM(E229*D229)</f>
        <v>0</v>
      </c>
      <c r="G229" s="93"/>
    </row>
    <row r="230" spans="1:8" x14ac:dyDescent="0.2">
      <c r="A230" s="94"/>
      <c r="C230" s="143"/>
      <c r="D230" s="90"/>
      <c r="E230" s="178"/>
      <c r="F230" s="92"/>
      <c r="G230" s="93"/>
    </row>
    <row r="231" spans="1:8" x14ac:dyDescent="0.2">
      <c r="A231" s="94">
        <v>730</v>
      </c>
      <c r="B231" s="119" t="s">
        <v>158</v>
      </c>
      <c r="C231" s="143"/>
      <c r="D231" s="134"/>
      <c r="E231" s="179"/>
      <c r="F231" s="99">
        <f>SUM(E231*D231)</f>
        <v>0</v>
      </c>
      <c r="G231" s="93"/>
    </row>
    <row r="232" spans="1:8" ht="13.5" thickBot="1" x14ac:dyDescent="0.25">
      <c r="A232" s="94"/>
      <c r="B232" s="185"/>
      <c r="C232" s="108"/>
      <c r="D232" s="124"/>
      <c r="E232" s="201"/>
      <c r="F232" s="92"/>
      <c r="G232" s="93"/>
    </row>
    <row r="233" spans="1:8" x14ac:dyDescent="0.2">
      <c r="A233" s="94"/>
      <c r="B233" s="260" t="s">
        <v>101</v>
      </c>
      <c r="C233" s="261"/>
      <c r="D233" s="261"/>
      <c r="E233" s="262"/>
      <c r="F233" s="92"/>
      <c r="G233" s="93"/>
    </row>
    <row r="234" spans="1:8" x14ac:dyDescent="0.2">
      <c r="A234" s="94"/>
      <c r="B234" s="256"/>
      <c r="C234" s="242"/>
      <c r="D234" s="242"/>
      <c r="E234" s="243"/>
      <c r="F234" s="92"/>
      <c r="G234" s="93"/>
    </row>
    <row r="235" spans="1:8" x14ac:dyDescent="0.2">
      <c r="A235" s="94"/>
      <c r="B235" s="244"/>
      <c r="C235" s="242"/>
      <c r="D235" s="242"/>
      <c r="E235" s="243"/>
      <c r="F235" s="92"/>
      <c r="G235" s="93"/>
    </row>
    <row r="236" spans="1:8" x14ac:dyDescent="0.2">
      <c r="A236" s="94"/>
      <c r="B236" s="244"/>
      <c r="C236" s="242"/>
      <c r="D236" s="242"/>
      <c r="E236" s="243"/>
      <c r="F236" s="92"/>
      <c r="G236" s="93"/>
    </row>
    <row r="237" spans="1:8" x14ac:dyDescent="0.2">
      <c r="A237" s="94"/>
      <c r="B237" s="244"/>
      <c r="C237" s="242"/>
      <c r="D237" s="242"/>
      <c r="E237" s="243"/>
      <c r="F237" s="92"/>
      <c r="G237" s="93"/>
    </row>
    <row r="238" spans="1:8" ht="13.5" thickBot="1" x14ac:dyDescent="0.25">
      <c r="A238" s="94"/>
      <c r="B238" s="257"/>
      <c r="C238" s="258"/>
      <c r="D238" s="258"/>
      <c r="E238" s="259"/>
      <c r="F238" s="92"/>
      <c r="G238" s="151"/>
    </row>
    <row r="239" spans="1:8" ht="13.5" thickBot="1" x14ac:dyDescent="0.25">
      <c r="A239" s="107"/>
      <c r="B239" s="123"/>
      <c r="C239" s="108"/>
      <c r="D239" s="124"/>
      <c r="E239" s="202" t="s">
        <v>234</v>
      </c>
      <c r="F239" s="187"/>
      <c r="G239" s="203">
        <f>SUM(F229:F231)</f>
        <v>0</v>
      </c>
    </row>
    <row r="240" spans="1:8" x14ac:dyDescent="0.2">
      <c r="A240" s="94" t="s">
        <v>54</v>
      </c>
      <c r="B240" s="119"/>
      <c r="C240" s="143"/>
      <c r="D240" s="90"/>
      <c r="E240" s="178"/>
      <c r="F240" s="92"/>
      <c r="G240" s="93"/>
    </row>
    <row r="241" spans="1:8" x14ac:dyDescent="0.2">
      <c r="A241" s="94">
        <v>900</v>
      </c>
      <c r="B241" s="119" t="s">
        <v>235</v>
      </c>
      <c r="C241" s="143"/>
      <c r="D241" s="134"/>
      <c r="E241" s="179"/>
      <c r="F241" s="99">
        <f t="shared" ref="F241:F244" si="17">SUM(E241*D241)</f>
        <v>0</v>
      </c>
      <c r="G241" s="93"/>
    </row>
    <row r="242" spans="1:8" x14ac:dyDescent="0.2">
      <c r="A242" s="94">
        <v>971</v>
      </c>
      <c r="B242" s="2" t="s">
        <v>236</v>
      </c>
      <c r="C242" s="143"/>
      <c r="D242" s="134"/>
      <c r="E242" s="179"/>
      <c r="F242" s="99">
        <f t="shared" si="17"/>
        <v>0</v>
      </c>
      <c r="G242" s="93"/>
    </row>
    <row r="243" spans="1:8" x14ac:dyDescent="0.2">
      <c r="A243" s="94">
        <v>972</v>
      </c>
      <c r="B243" s="2" t="s">
        <v>237</v>
      </c>
      <c r="C243" s="143"/>
      <c r="D243" s="134"/>
      <c r="E243" s="179"/>
      <c r="F243" s="99">
        <f t="shared" si="17"/>
        <v>0</v>
      </c>
      <c r="G243" s="93"/>
    </row>
    <row r="244" spans="1:8" ht="13.5" thickBot="1" x14ac:dyDescent="0.25">
      <c r="A244" s="94">
        <v>973</v>
      </c>
      <c r="B244" s="123" t="s">
        <v>238</v>
      </c>
      <c r="C244" s="143"/>
      <c r="D244" s="134"/>
      <c r="E244" s="179"/>
      <c r="F244" s="99">
        <f t="shared" si="17"/>
        <v>0</v>
      </c>
      <c r="G244" s="93"/>
    </row>
    <row r="245" spans="1:8" ht="13.5" thickBot="1" x14ac:dyDescent="0.25">
      <c r="A245" s="94"/>
      <c r="B245" s="204"/>
      <c r="C245" s="86"/>
      <c r="D245" s="86"/>
      <c r="E245" s="178"/>
      <c r="F245" s="92"/>
      <c r="G245" s="152"/>
    </row>
    <row r="246" spans="1:8" x14ac:dyDescent="0.2">
      <c r="A246" s="94"/>
      <c r="B246" s="128" t="s">
        <v>101</v>
      </c>
      <c r="C246" s="129"/>
      <c r="D246" s="129"/>
      <c r="E246" s="130"/>
      <c r="F246" s="92"/>
      <c r="G246" s="93"/>
    </row>
    <row r="247" spans="1:8" ht="34.5" customHeight="1" x14ac:dyDescent="0.2">
      <c r="A247" s="94"/>
      <c r="B247" s="215"/>
      <c r="C247" s="223"/>
      <c r="D247" s="223"/>
      <c r="E247" s="224"/>
      <c r="F247" s="92"/>
      <c r="G247" s="93"/>
    </row>
    <row r="248" spans="1:8" x14ac:dyDescent="0.2">
      <c r="A248" s="94"/>
      <c r="B248" s="225"/>
      <c r="C248" s="223"/>
      <c r="D248" s="223"/>
      <c r="E248" s="224"/>
      <c r="F248" s="92"/>
      <c r="G248" s="93"/>
    </row>
    <row r="249" spans="1:8" ht="13.5" thickBot="1" x14ac:dyDescent="0.25">
      <c r="A249" s="94"/>
      <c r="B249" s="225"/>
      <c r="C249" s="223"/>
      <c r="D249" s="223"/>
      <c r="E249" s="224"/>
      <c r="F249" s="92"/>
      <c r="G249" s="93"/>
    </row>
    <row r="250" spans="1:8" ht="13.5" thickBot="1" x14ac:dyDescent="0.25">
      <c r="A250" s="107"/>
      <c r="B250" s="123"/>
      <c r="C250" s="123"/>
      <c r="D250" s="123"/>
      <c r="E250" s="131" t="s">
        <v>163</v>
      </c>
      <c r="F250" s="111"/>
      <c r="G250" s="111">
        <f>SUM(F241:F244)</f>
        <v>0</v>
      </c>
    </row>
    <row r="251" spans="1:8" ht="13.5" thickBot="1" x14ac:dyDescent="0.25">
      <c r="A251" s="195"/>
      <c r="B251" s="195"/>
      <c r="C251" s="195"/>
      <c r="D251" s="195"/>
      <c r="E251" s="196" t="s">
        <v>164</v>
      </c>
      <c r="F251" s="197"/>
      <c r="G251" s="197">
        <f>G225+G226+G239+G250</f>
        <v>4030406.9999999995</v>
      </c>
      <c r="H251" s="74"/>
    </row>
    <row r="252" spans="1:8" ht="13.5" thickTop="1" x14ac:dyDescent="0.2"/>
  </sheetData>
  <mergeCells count="8">
    <mergeCell ref="B58:E58"/>
    <mergeCell ref="B60:E60"/>
    <mergeCell ref="B27:E27"/>
    <mergeCell ref="B234:E238"/>
    <mergeCell ref="B233:E233"/>
    <mergeCell ref="B222:E222"/>
    <mergeCell ref="B198:E198"/>
    <mergeCell ref="B199:E199"/>
  </mergeCells>
  <pageMargins left="0.5" right="0.5" top="0.5" bottom="0.5" header="0" footer="0.25"/>
  <pageSetup scale="74" fitToHeight="10" orientation="portrait" r:id="rId1"/>
  <headerFooter alignWithMargins="0">
    <oddHeader>&amp;CNevada Department of Education
&amp;K04+000Support Services</oddHeader>
    <oddFooter>&amp;CPage &amp;P of &amp;N</oddFooter>
  </headerFooter>
  <rowBreaks count="4" manualBreakCount="4">
    <brk id="62" max="16383" man="1"/>
    <brk id="103" max="16383" man="1"/>
    <brk id="151" max="16383" man="1"/>
    <brk id="20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A3FA6E95EEBA44B8D1F74A3C611449" ma:contentTypeVersion="9" ma:contentTypeDescription="Create a new document." ma:contentTypeScope="" ma:versionID="326b0ab35e9f4a256416e871421efa2a">
  <xsd:schema xmlns:xsd="http://www.w3.org/2001/XMLSchema" xmlns:xs="http://www.w3.org/2001/XMLSchema" xmlns:p="http://schemas.microsoft.com/office/2006/metadata/properties" xmlns:ns3="1bbbcba3-8c99-46a0-ba24-0ee85a578168" xmlns:ns4="bead20ff-3502-4908-a3b0-94f5417f8b87" targetNamespace="http://schemas.microsoft.com/office/2006/metadata/properties" ma:root="true" ma:fieldsID="1055fbfd527232ded9ffc7d5b4999f1e" ns3:_="" ns4:_="">
    <xsd:import namespace="1bbbcba3-8c99-46a0-ba24-0ee85a578168"/>
    <xsd:import namespace="bead20ff-3502-4908-a3b0-94f5417f8b8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bcba3-8c99-46a0-ba24-0ee85a578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ad20ff-3502-4908-a3b0-94f5417f8b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BDB14-5793-43B5-96C4-DC03192B2A85}">
  <ds:schemaRefs>
    <ds:schemaRef ds:uri="http://schemas.microsoft.com/sharepoint/v3/contenttype/forms"/>
  </ds:schemaRefs>
</ds:datastoreItem>
</file>

<file path=customXml/itemProps2.xml><?xml version="1.0" encoding="utf-8"?>
<ds:datastoreItem xmlns:ds="http://schemas.openxmlformats.org/officeDocument/2006/customXml" ds:itemID="{44D0E1EB-A904-4177-9777-A4A37148429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D6040DE-C1C5-4DBA-8FFA-6FBAB2B0C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bbcba3-8c99-46a0-ba24-0ee85a578168"/>
    <ds:schemaRef ds:uri="bead20ff-3502-4908-a3b0-94f5417f8b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Budget Expenditure Summary </vt:lpstr>
      <vt:lpstr>Instruction </vt:lpstr>
      <vt:lpstr>Support Services</vt:lpstr>
      <vt:lpstr>'Budget Expenditure Summary '!Print_Area</vt:lpstr>
      <vt:lpstr>'Instruction '!Print_Area</vt:lpstr>
      <vt:lpstr>'Support Services'!Print_Area</vt:lpstr>
      <vt:lpstr>'Instruction '!Print_Titles</vt:lpstr>
      <vt:lpstr>'Support Services'!Print_Titles</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Marko Markovic</dc:creator>
  <cp:keywords/>
  <dc:description/>
  <cp:lastModifiedBy>Daisy M. Marglin</cp:lastModifiedBy>
  <cp:revision/>
  <dcterms:created xsi:type="dcterms:W3CDTF">2020-05-15T23:13:17Z</dcterms:created>
  <dcterms:modified xsi:type="dcterms:W3CDTF">2025-03-03T22:13:07Z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0x010100F0A3FA6E95EEBA44B8D1F74A3C611449</vt:lpwstr>
  </property>
</Properties>
</file>