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24226"/>
  <mc:AlternateContent xmlns:mc="http://schemas.openxmlformats.org/markup-compatibility/2006">
    <mc:Choice Requires="x15">
      <x15ac:absPath xmlns:x15ac="http://schemas.microsoft.com/office/spreadsheetml/2010/11/ac" url="E:\.RFFs Budgets\RPDP FY21\NW RPDP\"/>
    </mc:Choice>
  </mc:AlternateContent>
  <xr:revisionPtr revIDLastSave="0" documentId="13_ncr:1_{FBFDC2CF-D64A-4AF9-8572-FC4084DCB148}" xr6:coauthVersionLast="45" xr6:coauthVersionMax="45" xr10:uidLastSave="{00000000-0000-0000-0000-000000000000}"/>
  <workbookProtection workbookAlgorithmName="SHA-512" workbookHashValue="VMKgl6z3/y9ETC3ZpC8Y/noEhzgGBwZbOzq0GY5QC/i5OdMJQOr71bsjJyAxqLj/wqrPjF6cdEkyV7zNzqBD+Q==" workbookSaltValue="t+Y+zCMvCLd83pUfhyYvrA==" workbookSpinCount="100000" lockStructure="1"/>
  <bookViews>
    <workbookView xWindow="-120" yWindow="-120" windowWidth="20730" windowHeight="11160" tabRatio="836" activeTab="2" xr2:uid="{00000000-000D-0000-FFFF-FFFF00000000}"/>
  </bookViews>
  <sheets>
    <sheet name="FY 21 Summary " sheetId="76" r:id="rId1"/>
    <sheet name="FY 21 Instruction" sheetId="73" r:id="rId2"/>
    <sheet name="FY 21 Support Services" sheetId="79" r:id="rId3"/>
  </sheets>
  <definedNames>
    <definedName name="_xlnm.Print_Area" localSheetId="1">'FY 21 Instruction'!$A$1:$H$256</definedName>
    <definedName name="_xlnm.Print_Area" localSheetId="0">'FY 21 Summary '!$A$1:$E$60</definedName>
    <definedName name="_xlnm.Print_Area" localSheetId="2">'FY 21 Support Services'!$A$1:$H$283</definedName>
    <definedName name="_xlnm.Print_Titles" localSheetId="1">'FY 21 Instruction'!$1:$7</definedName>
    <definedName name="_xlnm.Print_Titles" localSheetId="2">'FY 21 Support Services'!$1:$7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4" i="79" l="1"/>
  <c r="G75" i="79"/>
  <c r="G76" i="79"/>
  <c r="G78" i="79"/>
  <c r="G79" i="79"/>
  <c r="G80" i="79"/>
  <c r="G82" i="79"/>
  <c r="G83" i="79"/>
  <c r="G84" i="79"/>
  <c r="H91" i="79"/>
  <c r="G164" i="79"/>
  <c r="G163" i="79"/>
  <c r="G165" i="79"/>
  <c r="G166" i="79"/>
  <c r="G167" i="79"/>
  <c r="G168" i="79"/>
  <c r="G169" i="79"/>
  <c r="G170" i="79"/>
  <c r="G171" i="79"/>
  <c r="G172" i="79"/>
  <c r="G173" i="79"/>
  <c r="G174" i="79"/>
  <c r="H174" i="79"/>
  <c r="G181" i="79"/>
  <c r="G182" i="79"/>
  <c r="G183" i="79"/>
  <c r="G184" i="79"/>
  <c r="G185" i="79"/>
  <c r="G186" i="79"/>
  <c r="G187" i="79"/>
  <c r="G188" i="79"/>
  <c r="G189" i="79"/>
  <c r="G190" i="79"/>
  <c r="G191" i="79"/>
  <c r="G192" i="79"/>
  <c r="H192" i="79"/>
  <c r="G201" i="79"/>
  <c r="G200" i="79"/>
  <c r="G202" i="79"/>
  <c r="G203" i="79"/>
  <c r="G204" i="79"/>
  <c r="H204" i="79"/>
  <c r="G176" i="79"/>
  <c r="G177" i="79"/>
  <c r="G178" i="79"/>
  <c r="G179" i="79"/>
  <c r="H179" i="79"/>
  <c r="G194" i="79"/>
  <c r="G195" i="79"/>
  <c r="G196" i="79"/>
  <c r="G197" i="79"/>
  <c r="G198" i="79"/>
  <c r="H198" i="79"/>
  <c r="G206" i="79"/>
  <c r="G207" i="79"/>
  <c r="G208" i="79"/>
  <c r="G209" i="79"/>
  <c r="G210" i="79"/>
  <c r="G211" i="79"/>
  <c r="H211" i="79"/>
  <c r="G213" i="79"/>
  <c r="G214" i="79"/>
  <c r="G215" i="79"/>
  <c r="G216" i="79"/>
  <c r="G217" i="79"/>
  <c r="G218" i="79"/>
  <c r="G219" i="79"/>
  <c r="G220" i="79"/>
  <c r="H220" i="79"/>
  <c r="G222" i="79"/>
  <c r="G223" i="79"/>
  <c r="G224" i="79"/>
  <c r="G225" i="79"/>
  <c r="H225" i="79"/>
  <c r="H237" i="79"/>
  <c r="G12" i="79"/>
  <c r="G21" i="79"/>
  <c r="G19" i="79"/>
  <c r="G9" i="79"/>
  <c r="G10" i="79"/>
  <c r="G11" i="79"/>
  <c r="G13" i="79"/>
  <c r="G14" i="79"/>
  <c r="G15" i="79"/>
  <c r="G16" i="79"/>
  <c r="G17" i="79"/>
  <c r="G18" i="79"/>
  <c r="G20" i="79"/>
  <c r="G22" i="79"/>
  <c r="G23" i="79"/>
  <c r="G24" i="79"/>
  <c r="G25" i="79"/>
  <c r="G26" i="79"/>
  <c r="H33" i="79"/>
  <c r="G35" i="79"/>
  <c r="G36" i="79"/>
  <c r="G37" i="79"/>
  <c r="G39" i="79"/>
  <c r="G40" i="79"/>
  <c r="G41" i="79"/>
  <c r="G42" i="79"/>
  <c r="G43" i="79"/>
  <c r="G44" i="79"/>
  <c r="G46" i="79"/>
  <c r="G47" i="79"/>
  <c r="G48" i="79"/>
  <c r="G49" i="79"/>
  <c r="G50" i="79"/>
  <c r="G51" i="79"/>
  <c r="G52" i="79"/>
  <c r="G53" i="79"/>
  <c r="G54" i="79"/>
  <c r="G55" i="79"/>
  <c r="G57" i="79"/>
  <c r="G58" i="79"/>
  <c r="G59" i="79"/>
  <c r="G60" i="79"/>
  <c r="G61" i="79"/>
  <c r="G62" i="79"/>
  <c r="G63" i="79"/>
  <c r="G64" i="79"/>
  <c r="G65" i="79"/>
  <c r="G66" i="79"/>
  <c r="H72" i="79"/>
  <c r="G93" i="79"/>
  <c r="G95" i="79"/>
  <c r="G97" i="79"/>
  <c r="G98" i="79"/>
  <c r="G99" i="79"/>
  <c r="H105" i="79"/>
  <c r="G107" i="79"/>
  <c r="G108" i="79"/>
  <c r="G109" i="79"/>
  <c r="G110" i="79"/>
  <c r="H110" i="79"/>
  <c r="G112" i="79"/>
  <c r="G113" i="79"/>
  <c r="G114" i="79"/>
  <c r="G115" i="79"/>
  <c r="H115" i="79"/>
  <c r="G117" i="79"/>
  <c r="G118" i="79"/>
  <c r="G119" i="79"/>
  <c r="G120" i="79"/>
  <c r="H120" i="79"/>
  <c r="G122" i="79"/>
  <c r="G123" i="79"/>
  <c r="G124" i="79"/>
  <c r="G125" i="79"/>
  <c r="H125" i="79"/>
  <c r="G127" i="79"/>
  <c r="G128" i="79"/>
  <c r="G129" i="79"/>
  <c r="G130" i="79"/>
  <c r="H130" i="79"/>
  <c r="G132" i="79"/>
  <c r="G133" i="79"/>
  <c r="G134" i="79"/>
  <c r="G135" i="79"/>
  <c r="H135" i="79"/>
  <c r="G138" i="79"/>
  <c r="G139" i="79"/>
  <c r="G140" i="79"/>
  <c r="G141" i="79"/>
  <c r="G142" i="79"/>
  <c r="G143" i="79"/>
  <c r="G144" i="79"/>
  <c r="H144" i="79"/>
  <c r="G146" i="79"/>
  <c r="G147" i="79"/>
  <c r="G148" i="79"/>
  <c r="G149" i="79"/>
  <c r="H149" i="79"/>
  <c r="G151" i="79"/>
  <c r="G152" i="79"/>
  <c r="G153" i="79"/>
  <c r="G154" i="79"/>
  <c r="G155" i="79"/>
  <c r="G156" i="79"/>
  <c r="H156" i="79"/>
  <c r="H161" i="79"/>
  <c r="G239" i="79"/>
  <c r="G240" i="79"/>
  <c r="G241" i="79"/>
  <c r="G242" i="79"/>
  <c r="H242" i="79"/>
  <c r="G244" i="79"/>
  <c r="G245" i="79"/>
  <c r="G246" i="79"/>
  <c r="H246" i="79"/>
  <c r="G248" i="79"/>
  <c r="G249" i="79"/>
  <c r="G250" i="79"/>
  <c r="H250" i="79"/>
  <c r="H256" i="79"/>
  <c r="H257" i="79"/>
  <c r="H258" i="79"/>
  <c r="G260" i="79"/>
  <c r="G261" i="79"/>
  <c r="G262" i="79"/>
  <c r="G263" i="79"/>
  <c r="H263" i="79"/>
  <c r="G265" i="79"/>
  <c r="G266" i="79"/>
  <c r="G267" i="79"/>
  <c r="H267" i="79"/>
  <c r="H272" i="79"/>
  <c r="G273" i="79"/>
  <c r="G274" i="79"/>
  <c r="G275" i="79"/>
  <c r="G276" i="79"/>
  <c r="H282" i="79"/>
  <c r="H283" i="79"/>
  <c r="H287" i="79"/>
  <c r="G234" i="73"/>
  <c r="G213" i="73"/>
  <c r="G196" i="73"/>
  <c r="G191" i="73"/>
  <c r="G187" i="73"/>
  <c r="G183" i="73"/>
  <c r="G180" i="73"/>
  <c r="G174" i="73"/>
  <c r="G168" i="73"/>
  <c r="G163" i="73"/>
  <c r="G159" i="73"/>
  <c r="G155" i="73"/>
  <c r="G150" i="73"/>
  <c r="G142" i="73"/>
  <c r="G141" i="73"/>
  <c r="G137" i="73"/>
  <c r="G120" i="73"/>
  <c r="G115" i="73"/>
  <c r="G111" i="73"/>
  <c r="G106" i="73"/>
  <c r="G101" i="73"/>
  <c r="G96" i="73"/>
  <c r="G91" i="73"/>
  <c r="G86" i="73"/>
  <c r="G81" i="73"/>
  <c r="G82" i="73"/>
  <c r="D41" i="76"/>
  <c r="G14" i="73"/>
  <c r="G35" i="73"/>
  <c r="G188" i="73"/>
  <c r="G19" i="73"/>
  <c r="G20" i="73"/>
  <c r="G223" i="73"/>
  <c r="G221" i="73"/>
  <c r="G222" i="73"/>
  <c r="G13" i="73"/>
  <c r="H3" i="79"/>
  <c r="C3" i="73"/>
  <c r="G72" i="73"/>
  <c r="G71" i="73"/>
  <c r="G40" i="73"/>
  <c r="G39" i="73"/>
  <c r="G38" i="73"/>
  <c r="G37" i="73"/>
  <c r="G36" i="73"/>
  <c r="G34" i="73"/>
  <c r="G33" i="73"/>
  <c r="G32" i="73"/>
  <c r="G31" i="73"/>
  <c r="G116" i="73"/>
  <c r="G114" i="73"/>
  <c r="G113" i="73"/>
  <c r="C3" i="79"/>
  <c r="H2" i="79"/>
  <c r="C2" i="79"/>
  <c r="H231" i="73"/>
  <c r="C41" i="76"/>
  <c r="G239" i="73"/>
  <c r="G235" i="73"/>
  <c r="G240" i="73"/>
  <c r="G22" i="73"/>
  <c r="G21" i="73"/>
  <c r="G18" i="73"/>
  <c r="G17" i="73"/>
  <c r="G16" i="73"/>
  <c r="G15" i="73"/>
  <c r="G12" i="73"/>
  <c r="G11" i="73"/>
  <c r="G10" i="73"/>
  <c r="G9" i="73"/>
  <c r="G70" i="73"/>
  <c r="G54" i="73"/>
  <c r="G53" i="73"/>
  <c r="G236" i="73"/>
  <c r="G219" i="73"/>
  <c r="G218" i="73"/>
  <c r="G217" i="73"/>
  <c r="G215" i="73"/>
  <c r="G214" i="73"/>
  <c r="G212" i="73"/>
  <c r="H215" i="73"/>
  <c r="G192" i="73"/>
  <c r="G190" i="73"/>
  <c r="G189" i="73"/>
  <c r="G182" i="73"/>
  <c r="G164" i="73"/>
  <c r="G162" i="73"/>
  <c r="G161" i="73"/>
  <c r="G160" i="73"/>
  <c r="G158" i="73"/>
  <c r="G147" i="73"/>
  <c r="G146" i="73"/>
  <c r="G145" i="73"/>
  <c r="G144" i="73"/>
  <c r="G143" i="73"/>
  <c r="G140" i="73"/>
  <c r="G139" i="73"/>
  <c r="G238" i="73"/>
  <c r="G233" i="73"/>
  <c r="H236" i="73"/>
  <c r="G58" i="73"/>
  <c r="G57" i="73"/>
  <c r="G56" i="73"/>
  <c r="G52" i="73"/>
  <c r="G50" i="73"/>
  <c r="G49" i="73"/>
  <c r="G48" i="73"/>
  <c r="C2" i="73"/>
  <c r="H2" i="73"/>
  <c r="G129" i="73"/>
  <c r="G249" i="73"/>
  <c r="G248" i="73"/>
  <c r="G247" i="73"/>
  <c r="G246" i="73"/>
  <c r="G198" i="73"/>
  <c r="G197" i="73"/>
  <c r="G195" i="73"/>
  <c r="H198" i="73"/>
  <c r="C34" i="76"/>
  <c r="G193" i="73"/>
  <c r="G186" i="73"/>
  <c r="G184" i="73"/>
  <c r="G181" i="73"/>
  <c r="G179" i="73"/>
  <c r="H184" i="73"/>
  <c r="C32" i="76"/>
  <c r="G177" i="73"/>
  <c r="G176" i="73"/>
  <c r="G175" i="73"/>
  <c r="G173" i="73"/>
  <c r="G171" i="73"/>
  <c r="G170" i="73"/>
  <c r="G169" i="73"/>
  <c r="G167" i="73"/>
  <c r="H171" i="73"/>
  <c r="C30" i="76"/>
  <c r="G165" i="73"/>
  <c r="G157" i="73"/>
  <c r="G156" i="73"/>
  <c r="G154" i="73"/>
  <c r="G152" i="73"/>
  <c r="G151" i="73"/>
  <c r="G149" i="73"/>
  <c r="G138" i="73"/>
  <c r="G136" i="73"/>
  <c r="G128" i="73"/>
  <c r="G127" i="73"/>
  <c r="G126" i="73"/>
  <c r="G125" i="73"/>
  <c r="G124" i="73"/>
  <c r="G122" i="73"/>
  <c r="G121" i="73"/>
  <c r="G119" i="73"/>
  <c r="H122" i="73"/>
  <c r="G117" i="73"/>
  <c r="G112" i="73"/>
  <c r="G110" i="73"/>
  <c r="H117" i="73"/>
  <c r="C24" i="76"/>
  <c r="G108" i="73"/>
  <c r="G107" i="73"/>
  <c r="G105" i="73"/>
  <c r="H108" i="73"/>
  <c r="G103" i="73"/>
  <c r="G102" i="73"/>
  <c r="G100" i="73"/>
  <c r="H103" i="73"/>
  <c r="G98" i="73"/>
  <c r="G97" i="73"/>
  <c r="G95" i="73"/>
  <c r="H98" i="73"/>
  <c r="G93" i="73"/>
  <c r="G92" i="73"/>
  <c r="G90" i="73"/>
  <c r="H93" i="73"/>
  <c r="G88" i="73"/>
  <c r="G87" i="73"/>
  <c r="G85" i="73"/>
  <c r="H88" i="73"/>
  <c r="G80" i="73"/>
  <c r="G83" i="73"/>
  <c r="H83" i="73"/>
  <c r="C23" i="76"/>
  <c r="G68" i="73"/>
  <c r="G69" i="73"/>
  <c r="G67" i="73"/>
  <c r="H78" i="73"/>
  <c r="C22" i="76"/>
  <c r="H255" i="73"/>
  <c r="C45" i="76"/>
  <c r="C46" i="76"/>
  <c r="H177" i="73"/>
  <c r="C31" i="76"/>
  <c r="H3" i="73"/>
  <c r="D32" i="76"/>
  <c r="E41" i="76"/>
  <c r="D45" i="76"/>
  <c r="D46" i="76"/>
  <c r="E46" i="76"/>
  <c r="D22" i="76"/>
  <c r="E22" i="76"/>
  <c r="D27" i="76"/>
  <c r="D29" i="76"/>
  <c r="D30" i="76"/>
  <c r="D33" i="76"/>
  <c r="D34" i="76"/>
  <c r="D37" i="76"/>
  <c r="H240" i="73"/>
  <c r="C43" i="76"/>
  <c r="H245" i="73"/>
  <c r="H152" i="73"/>
  <c r="C28" i="76"/>
  <c r="C42" i="76"/>
  <c r="C44" i="76"/>
  <c r="H193" i="73"/>
  <c r="C33" i="76"/>
  <c r="H219" i="73"/>
  <c r="C37" i="76"/>
  <c r="D19" i="76"/>
  <c r="D21" i="76"/>
  <c r="D31" i="76"/>
  <c r="D38" i="76"/>
  <c r="D43" i="76"/>
  <c r="H223" i="73"/>
  <c r="C38" i="76"/>
  <c r="D28" i="76"/>
  <c r="D42" i="76"/>
  <c r="H129" i="73"/>
  <c r="H134" i="73"/>
  <c r="H147" i="73"/>
  <c r="H165" i="73"/>
  <c r="C29" i="76"/>
  <c r="H65" i="73"/>
  <c r="C21" i="76"/>
  <c r="H29" i="73"/>
  <c r="C19" i="76"/>
  <c r="D24" i="76"/>
  <c r="C36" i="76"/>
  <c r="C39" i="76"/>
  <c r="H229" i="73"/>
  <c r="C27" i="76"/>
  <c r="D23" i="76"/>
  <c r="H46" i="73"/>
  <c r="I66" i="79"/>
  <c r="I44" i="79"/>
  <c r="I55" i="79"/>
  <c r="D20" i="76"/>
  <c r="D44" i="76"/>
  <c r="E21" i="76"/>
  <c r="E19" i="76"/>
  <c r="D25" i="76"/>
  <c r="D26" i="76"/>
  <c r="D35" i="76"/>
  <c r="E44" i="76"/>
  <c r="H210" i="73"/>
  <c r="C25" i="76"/>
  <c r="C26" i="76"/>
  <c r="H230" i="73"/>
  <c r="H256" i="73"/>
  <c r="C35" i="76"/>
  <c r="D36" i="76"/>
  <c r="D39" i="76"/>
  <c r="C20" i="76"/>
  <c r="E20" i="76"/>
  <c r="C40" i="76"/>
  <c r="D40" i="76"/>
  <c r="D47" i="76"/>
  <c r="E35" i="76"/>
  <c r="E39" i="76"/>
  <c r="E26" i="76"/>
  <c r="C47" i="76"/>
  <c r="E40" i="76"/>
  <c r="E47" i="76"/>
</calcChain>
</file>

<file path=xl/sharedStrings.xml><?xml version="1.0" encoding="utf-8"?>
<sst xmlns="http://schemas.openxmlformats.org/spreadsheetml/2006/main" count="409" uniqueCount="205">
  <si>
    <t>Subrecipient:</t>
  </si>
  <si>
    <t>Washoe County School District</t>
  </si>
  <si>
    <t>Project Number:</t>
  </si>
  <si>
    <t>UEI (DUNS):</t>
  </si>
  <si>
    <t>Project Title:</t>
  </si>
  <si>
    <t>Vendor Number:</t>
  </si>
  <si>
    <t>T40234300</t>
  </si>
  <si>
    <t>FISCAL YEAR</t>
  </si>
  <si>
    <t>NDE Use Only</t>
  </si>
  <si>
    <t>Federal/State Project Title:</t>
  </si>
  <si>
    <t>Budget Code:</t>
  </si>
  <si>
    <t>Category</t>
  </si>
  <si>
    <t>Check one below:</t>
  </si>
  <si>
    <t>GL:</t>
  </si>
  <si>
    <t>Budget:</t>
  </si>
  <si>
    <t>CAN Number:</t>
  </si>
  <si>
    <t>Amendment:</t>
  </si>
  <si>
    <t>Job Number:</t>
  </si>
  <si>
    <t>OBJECT</t>
  </si>
  <si>
    <t>DESCRIPTION</t>
  </si>
  <si>
    <t>INSTRUCTION</t>
  </si>
  <si>
    <t>SUPPORT</t>
  </si>
  <si>
    <t>COST</t>
  </si>
  <si>
    <t>SERVICES</t>
  </si>
  <si>
    <t>TOTAL</t>
  </si>
  <si>
    <t>Salaries</t>
  </si>
  <si>
    <t>Benefits</t>
  </si>
  <si>
    <t>Purchased Professional Services</t>
  </si>
  <si>
    <t>Purchased Property Services</t>
  </si>
  <si>
    <t>510  Student Travel Services</t>
  </si>
  <si>
    <t>580  Travel</t>
  </si>
  <si>
    <t>500 Other</t>
  </si>
  <si>
    <t>Total 500</t>
  </si>
  <si>
    <t xml:space="preserve">610  General Supplies </t>
  </si>
  <si>
    <t>612  Non InformationTech Items of Value *</t>
  </si>
  <si>
    <t xml:space="preserve">640  Books and Periodicals </t>
  </si>
  <si>
    <t>641  Textbooks</t>
  </si>
  <si>
    <t>650 Supplies; Info Tech</t>
  </si>
  <si>
    <t>651  Software</t>
  </si>
  <si>
    <t>652  Information Tech Items of Value *</t>
  </si>
  <si>
    <t>653  Web-based and Similar Programs</t>
  </si>
  <si>
    <t>Total 600</t>
  </si>
  <si>
    <t>810  Dues and Fees</t>
  </si>
  <si>
    <t>890  Other Miscellaneous</t>
  </si>
  <si>
    <t>800  Other</t>
  </si>
  <si>
    <t>Total 800</t>
  </si>
  <si>
    <t>Subtotal 100 - 600 &amp; 800</t>
  </si>
  <si>
    <t xml:space="preserve"> Indirect Cost</t>
  </si>
  <si>
    <t>730  Equipment: over $5,000 each</t>
  </si>
  <si>
    <t>700  Other</t>
  </si>
  <si>
    <t>Total 700</t>
  </si>
  <si>
    <t>900 Other</t>
  </si>
  <si>
    <t xml:space="preserve">900 Other </t>
  </si>
  <si>
    <t>Total 900</t>
  </si>
  <si>
    <t>Signature:</t>
  </si>
  <si>
    <t xml:space="preserve">                     Date</t>
  </si>
  <si>
    <t>Signature of Authorized Representative</t>
  </si>
  <si>
    <t>Name/Title:</t>
  </si>
  <si>
    <t>Print Name and Title of Reporting Official</t>
  </si>
  <si>
    <t>* All Items of Value must be itemized on the Budget Detail.</t>
  </si>
  <si>
    <t>DEPARTMENT OF EDUCATION USE ONLY</t>
  </si>
  <si>
    <t>** Indirect Cost Rates must be approved by the Dept. of</t>
  </si>
  <si>
    <r>
      <t xml:space="preserve">  Education </t>
    </r>
    <r>
      <rPr>
        <b/>
        <u/>
        <sz val="10"/>
        <rFont val="Arial"/>
        <family val="2"/>
      </rPr>
      <t>before</t>
    </r>
    <r>
      <rPr>
        <sz val="10"/>
        <rFont val="Arial"/>
        <family val="2"/>
      </rPr>
      <t xml:space="preserve"> the sub-grantee may budget for and </t>
    </r>
  </si>
  <si>
    <t xml:space="preserve">  __________________</t>
  </si>
  <si>
    <t xml:space="preserve">  _________________  </t>
  </si>
  <si>
    <r>
      <t xml:space="preserve">  charge those costs to the grant.</t>
    </r>
    <r>
      <rPr>
        <b/>
        <sz val="10"/>
        <rFont val="Arial"/>
        <family val="2"/>
      </rPr>
      <t xml:space="preserve"> Indirect allowed for Federal </t>
    </r>
  </si>
  <si>
    <t>Initial</t>
  </si>
  <si>
    <t>Date Approved</t>
  </si>
  <si>
    <t>Grant Awards only.</t>
  </si>
  <si>
    <t>Project No:</t>
  </si>
  <si>
    <t>Fiscal Year:</t>
  </si>
  <si>
    <t>A</t>
  </si>
  <si>
    <t>B</t>
  </si>
  <si>
    <t>C</t>
  </si>
  <si>
    <t>D</t>
  </si>
  <si>
    <t>E</t>
  </si>
  <si>
    <t>F</t>
  </si>
  <si>
    <t>Function</t>
  </si>
  <si>
    <t>Object Code</t>
  </si>
  <si>
    <t>Title of Position or                   Description of Item</t>
  </si>
  <si>
    <t>FTE</t>
  </si>
  <si>
    <t>Quantity</t>
  </si>
  <si>
    <t>Unit Amount/               Calculations</t>
  </si>
  <si>
    <t>Total  Amount</t>
  </si>
  <si>
    <t>Budget Summary Object Total</t>
  </si>
  <si>
    <t>PERSONNEL:</t>
  </si>
  <si>
    <t>Certified Teachers, Traditional</t>
  </si>
  <si>
    <t>Certified Teachers, Yr Round</t>
  </si>
  <si>
    <t>Substitutes</t>
  </si>
  <si>
    <t>Classified</t>
  </si>
  <si>
    <t>Assistants</t>
  </si>
  <si>
    <t>Aides</t>
  </si>
  <si>
    <t>Extra Duty Hourly Pay</t>
  </si>
  <si>
    <t>Training Hourly Pay</t>
  </si>
  <si>
    <t>Certified Instructor Hourly Pay</t>
  </si>
  <si>
    <t>Certified Hourly Pay</t>
  </si>
  <si>
    <t>NARRATIVE:</t>
  </si>
  <si>
    <t>100 TOTAL</t>
  </si>
  <si>
    <t>BENEFITS:</t>
  </si>
  <si>
    <t>Group Insurance</t>
  </si>
  <si>
    <t>Life Insurance: Cert / Class</t>
  </si>
  <si>
    <t>Life Insurance: Admin / Pro</t>
  </si>
  <si>
    <t>Long Term Disab: Admin / Pro</t>
  </si>
  <si>
    <t>FICA</t>
  </si>
  <si>
    <t>PERS Plan A: 100% Employer Paid</t>
  </si>
  <si>
    <t>PERS Plan B: Employer/Employee</t>
  </si>
  <si>
    <t>Medicare</t>
  </si>
  <si>
    <t>Workers Compensation</t>
  </si>
  <si>
    <t>Other Post Emp Benefits</t>
  </si>
  <si>
    <t>Standard fringe benefits rates.</t>
  </si>
  <si>
    <t>200 TOTAL</t>
  </si>
  <si>
    <t>PURCHASED PROF. SERVICES:</t>
  </si>
  <si>
    <t>Educational Consultants</t>
  </si>
  <si>
    <t>Employee Training &amp; Develop</t>
  </si>
  <si>
    <t xml:space="preserve">Other Professional Services </t>
  </si>
  <si>
    <t>300 TOTAL</t>
  </si>
  <si>
    <t>PURCHASED PROP. SERVICES:</t>
  </si>
  <si>
    <t>Utility Services</t>
  </si>
  <si>
    <t>Repairs and Maintenance</t>
  </si>
  <si>
    <t>Rental Land and Buildings</t>
  </si>
  <si>
    <t>Renovating and Remodeling</t>
  </si>
  <si>
    <t>400 TOTAL</t>
  </si>
  <si>
    <t>OTHER PURCHASED SERVICES:</t>
  </si>
  <si>
    <t>Student Travel Services</t>
  </si>
  <si>
    <t>Student Transportation</t>
  </si>
  <si>
    <t>Student Travel &amp; Related</t>
  </si>
  <si>
    <t>Other</t>
  </si>
  <si>
    <t>Postage</t>
  </si>
  <si>
    <t>Cell Phone</t>
  </si>
  <si>
    <t>Printing</t>
  </si>
  <si>
    <t>Student Tuition</t>
  </si>
  <si>
    <t>Travel</t>
  </si>
  <si>
    <t>Staff Travel</t>
  </si>
  <si>
    <t>Mileage</t>
  </si>
  <si>
    <t>Non-Staff Travel</t>
  </si>
  <si>
    <t>Insert Object &amp; Description</t>
  </si>
  <si>
    <t>500 TOTAL</t>
  </si>
  <si>
    <t>SUPPLIES:</t>
  </si>
  <si>
    <t>General Supplies</t>
  </si>
  <si>
    <t>Warehouse Supplies</t>
  </si>
  <si>
    <t>Instructional Kits</t>
  </si>
  <si>
    <t>Non Info Tech Inventory Items</t>
  </si>
  <si>
    <t>Books and Periodicals</t>
  </si>
  <si>
    <t>Magazines and Periodicals</t>
  </si>
  <si>
    <t>Library Books</t>
  </si>
  <si>
    <t>Textbooks</t>
  </si>
  <si>
    <t>Supplies; Information Tech</t>
  </si>
  <si>
    <t>Supplies - Information Tech</t>
  </si>
  <si>
    <t>Software</t>
  </si>
  <si>
    <t>Software Instructional</t>
  </si>
  <si>
    <t>Software Administrative</t>
  </si>
  <si>
    <t>Information Tech Inventory Items</t>
  </si>
  <si>
    <t>Inventory Items - Info Tech</t>
  </si>
  <si>
    <t>Web-based and Similar Programs</t>
  </si>
  <si>
    <t>Web Based &amp; Similar</t>
  </si>
  <si>
    <t>600 TOTAL</t>
  </si>
  <si>
    <t>OTHER OBJECTS:</t>
  </si>
  <si>
    <t>Dues &amp; Fees</t>
  </si>
  <si>
    <t>Other Miscellaneous</t>
  </si>
  <si>
    <t>Miscellaneous</t>
  </si>
  <si>
    <t>800 Other</t>
  </si>
  <si>
    <t>800 TOTAL</t>
  </si>
  <si>
    <t>Subtotal Objects  100 - 600 &amp; 800</t>
  </si>
  <si>
    <t>Approved Indirect Cost Rate                       %</t>
  </si>
  <si>
    <t>EQUIPMENT:</t>
  </si>
  <si>
    <t>Capital Equipment &gt; $5,000</t>
  </si>
  <si>
    <t>700 Other</t>
  </si>
  <si>
    <t>Other &gt; $5,000</t>
  </si>
  <si>
    <t>700 TOTAL</t>
  </si>
  <si>
    <t>Pass Through Funds</t>
  </si>
  <si>
    <t>Pass through to Districts</t>
  </si>
  <si>
    <t>Pass through to Charter Schools</t>
  </si>
  <si>
    <t>Pass through to Other Entities</t>
  </si>
  <si>
    <t>900 TOTAL</t>
  </si>
  <si>
    <t>GRANT TOTAL</t>
  </si>
  <si>
    <t>Bus Usage</t>
  </si>
  <si>
    <t>Jill Murdock, Grant Fiscal Administrator</t>
  </si>
  <si>
    <t>Computers &gt;= $500</t>
  </si>
  <si>
    <t>Computers (iPads, Tablets) &lt;$500</t>
  </si>
  <si>
    <t>Computers (iPads, Tablets)&lt; $500</t>
  </si>
  <si>
    <t>NWRPDP</t>
  </si>
  <si>
    <t>x</t>
  </si>
  <si>
    <t>Garbage Pickup (Recycling)</t>
  </si>
  <si>
    <t>Data Transmission</t>
  </si>
  <si>
    <t>Administrator</t>
  </si>
  <si>
    <t>Warehouse/Maintenance</t>
  </si>
  <si>
    <t>Longevity,Administrator + Teacher</t>
  </si>
  <si>
    <t>Longevity, Classified</t>
  </si>
  <si>
    <t xml:space="preserve">Info tech supplies- toner </t>
  </si>
  <si>
    <t xml:space="preserve">Dues &amp; Fees- memberships to professional organizations </t>
  </si>
  <si>
    <t xml:space="preserve">NWRPDP operational costs: buiding lease, garbage pick up for recycling </t>
  </si>
  <si>
    <t>Salaries for 12.5 certified facilitators, 1 administrator, and two classified support staff. Substitutes @ $100/day are used for courses and professional learning offered during the contract day.</t>
  </si>
  <si>
    <t xml:space="preserve">Web based- Dropbox, Padlet , Zoom </t>
  </si>
  <si>
    <t xml:space="preserve">Computer for event registration, sign in, evaluations, attendance, remote and distance learning and training needs. </t>
  </si>
  <si>
    <t xml:space="preserve">Extra duty hourly paid offered to certified staff for professional learning outside of contract hours.  </t>
  </si>
  <si>
    <t xml:space="preserve">Certified instructor hourly will be used for stipend pay to teacher leaders that help facilitate, develop, and lead courses. This support will be greatly needed in content area of high demand such as technology integrations, remote/distance learning, teacher leadership, and national boards cohort.  </t>
  </si>
  <si>
    <t xml:space="preserve">Operating costs for NWRPDP- Hotspots for each facilitator, postage. Printing costs for National Boards manual. </t>
  </si>
  <si>
    <t xml:space="preserve">Professional books purchased for training participants aligned to coursework. Examples of book title includes, bu tnot limited to: Ambitious Science Teaching Book Club and Implementation, Necessary Conditions by Geoff Krall, </t>
  </si>
  <si>
    <t>Instructional Kits- Kits specific to Computer Science courses will be purchsed. Course titles/topics include: Advanced Raspberry Pi, Enhancing Instruction with AR &amp; VR Creation</t>
  </si>
  <si>
    <t>General supplies- training and office supplies (markers, binders, pens, folders, pencial puchesm paper, etc)</t>
  </si>
  <si>
    <t>Educational Consultants&gt;$25,000</t>
  </si>
  <si>
    <t xml:space="preserve">Education consultants to support administrator training, NEPF implementation, keynote speakers for teacher leader summit and early childhhod summit. 3201-Independent contractor to support in elementary and secondary math, CTE, and distance/remote learning in math in northwest region. Contractors will provide additional support with educators in remote/distance learning. Fee provided for an external evaluation, professional learning for NWRPDP. </t>
  </si>
  <si>
    <t xml:space="preserve">Staff mileage for WCSD facilitators for regional work, district, and state work. Rates will reflect current GSA rates at 57.5 cents per mile.  </t>
  </si>
  <si>
    <t xml:space="preserve">Staff mileage for rural facilitators for regional work, district, and state work. Rates will reflect current GSA rates at 57.5 cents per mile.  </t>
  </si>
  <si>
    <t xml:space="preserve">3300-  14 RPDP certfied employees for the NWRPDP (13 facilitators and 1 adminstrator) will be allocated $1500 each to pay for their own professional learning needs. This money will be used for virtual professional learning registration fees.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</si>
</sst>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43" formatCode="_(* #,##0.00_);_(* \(#,##0.00\);_(* &quot;-&quot;??_);_(@_)"/>
  </numFmts>
  <fonts count="9" x14ac:knownFonts="1">
    <font>
      <sz val="10"/>
      <name val="Arial"/>
    </font>
    <font>
      <b/>
      <sz val="10"/>
      <name val="Arial"/>
      <family val="2"/>
    </font>
    <font>
      <sz val="10"/>
      <name val="Arial"/>
      <family val="2"/>
    </font>
    <font>
      <b/>
      <u/>
      <sz val="10"/>
      <name val="Arial"/>
      <family val="2"/>
    </font>
    <font>
      <sz val="11"/>
      <name val="Arial"/>
      <family val="2"/>
    </font>
    <font>
      <b/>
      <sz val="10"/>
      <name val="Arial"/>
      <family val="2"/>
    </font>
    <font>
      <sz val="10"/>
      <name val="Arial"/>
      <family val="2"/>
    </font>
    <font>
      <b/>
      <sz val="9"/>
      <name val="Arial"/>
      <family val="2"/>
    </font>
    <font>
      <b/>
      <sz val="10"/>
      <color indexed="10"/>
      <name val="Arial"/>
      <family val="2"/>
    </font>
  </fonts>
  <fills count="11">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CD5B4"/>
        <bgColor indexed="64"/>
      </patternFill>
    </fill>
    <fill>
      <patternFill patternType="solid">
        <fgColor rgb="FFDAEEF3"/>
        <bgColor indexed="64"/>
      </patternFill>
    </fill>
  </fills>
  <borders count="37">
    <border>
      <left/>
      <right/>
      <top/>
      <bottom/>
      <diagonal/>
    </border>
    <border>
      <left/>
      <right/>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222">
    <xf numFmtId="0" fontId="0" fillId="0" borderId="0" xfId="0"/>
    <xf numFmtId="0" fontId="0" fillId="0" borderId="0" xfId="0" applyProtection="1">
      <protection locked="0"/>
    </xf>
    <xf numFmtId="0" fontId="4" fillId="0" borderId="0" xfId="0" applyFont="1" applyProtection="1">
      <protection locked="0"/>
    </xf>
    <xf numFmtId="0" fontId="1" fillId="0" borderId="0" xfId="0" quotePrefix="1" applyFont="1" applyAlignment="1" applyProtection="1">
      <alignment horizontal="left"/>
      <protection locked="0"/>
    </xf>
    <xf numFmtId="0" fontId="1" fillId="0" borderId="0" xfId="0" applyFont="1" applyProtection="1">
      <protection locked="0"/>
    </xf>
    <xf numFmtId="0" fontId="3" fillId="0" borderId="0" xfId="0" applyFont="1" applyProtection="1">
      <protection locked="0"/>
    </xf>
    <xf numFmtId="0" fontId="1" fillId="0" borderId="6" xfId="0" applyFont="1" applyBorder="1" applyAlignment="1">
      <alignment horizontal="center"/>
    </xf>
    <xf numFmtId="0" fontId="1" fillId="0" borderId="2" xfId="0" applyFont="1" applyBorder="1" applyAlignment="1">
      <alignment horizontal="center"/>
    </xf>
    <xf numFmtId="0" fontId="0" fillId="0" borderId="8" xfId="0" applyBorder="1"/>
    <xf numFmtId="0" fontId="1" fillId="0" borderId="8" xfId="0" applyFont="1" applyBorder="1" applyAlignment="1">
      <alignment horizontal="center"/>
    </xf>
    <xf numFmtId="0" fontId="0" fillId="0" borderId="10" xfId="0" applyBorder="1" applyAlignment="1">
      <alignment horizontal="left"/>
    </xf>
    <xf numFmtId="39" fontId="0" fillId="0" borderId="10" xfId="0" applyNumberFormat="1" applyBorder="1"/>
    <xf numFmtId="0" fontId="0" fillId="0" borderId="12" xfId="0" applyBorder="1" applyAlignment="1">
      <alignment horizontal="left"/>
    </xf>
    <xf numFmtId="0" fontId="4" fillId="2" borderId="13" xfId="0" applyFont="1" applyFill="1" applyBorder="1" applyAlignment="1">
      <alignment horizontal="center"/>
    </xf>
    <xf numFmtId="0" fontId="0" fillId="0" borderId="2" xfId="0" applyBorder="1" applyAlignment="1">
      <alignment horizontal="left"/>
    </xf>
    <xf numFmtId="0" fontId="4" fillId="2" borderId="14" xfId="0" applyFont="1" applyFill="1" applyBorder="1" applyAlignment="1">
      <alignment horizontal="center"/>
    </xf>
    <xf numFmtId="0" fontId="4" fillId="2" borderId="15" xfId="0" applyFont="1" applyFill="1" applyBorder="1" applyAlignment="1">
      <alignment horizontal="center"/>
    </xf>
    <xf numFmtId="0" fontId="0" fillId="0" borderId="16" xfId="0" applyBorder="1" applyAlignment="1">
      <alignment horizontal="left"/>
    </xf>
    <xf numFmtId="0" fontId="0" fillId="0" borderId="18" xfId="0" applyBorder="1"/>
    <xf numFmtId="39" fontId="0" fillId="0" borderId="19" xfId="0" applyNumberFormat="1" applyBorder="1" applyAlignment="1">
      <alignment horizontal="right"/>
    </xf>
    <xf numFmtId="0" fontId="4" fillId="0" borderId="0" xfId="0" applyFont="1"/>
    <xf numFmtId="0" fontId="4" fillId="0" borderId="0" xfId="0" quotePrefix="1" applyFont="1" applyAlignment="1">
      <alignment horizontal="left"/>
    </xf>
    <xf numFmtId="0" fontId="0" fillId="0" borderId="21" xfId="0" applyBorder="1" applyAlignment="1">
      <alignment horizontal="centerContinuous"/>
    </xf>
    <xf numFmtId="0" fontId="0" fillId="0" borderId="22" xfId="0" applyBorder="1" applyAlignment="1">
      <alignment horizontal="centerContinuous"/>
    </xf>
    <xf numFmtId="0" fontId="0" fillId="0" borderId="23" xfId="0" applyBorder="1"/>
    <xf numFmtId="0" fontId="0" fillId="0" borderId="24" xfId="0" applyBorder="1"/>
    <xf numFmtId="0" fontId="0" fillId="0" borderId="25" xfId="0" applyBorder="1" applyAlignment="1">
      <alignment horizontal="center"/>
    </xf>
    <xf numFmtId="0" fontId="0" fillId="0" borderId="26" xfId="0" applyBorder="1"/>
    <xf numFmtId="0" fontId="0" fillId="0" borderId="11" xfId="0" applyBorder="1"/>
    <xf numFmtId="39" fontId="0" fillId="4" borderId="29" xfId="0" applyNumberFormat="1" applyFill="1" applyBorder="1" applyAlignment="1">
      <alignment horizontal="right"/>
    </xf>
    <xf numFmtId="39" fontId="0" fillId="4" borderId="10" xfId="0" applyNumberFormat="1" applyFill="1" applyBorder="1"/>
    <xf numFmtId="39" fontId="0" fillId="4" borderId="30" xfId="0" applyNumberFormat="1" applyFill="1" applyBorder="1"/>
    <xf numFmtId="39" fontId="0" fillId="4" borderId="31" xfId="0" applyNumberFormat="1" applyFill="1" applyBorder="1" applyAlignment="1">
      <alignment horizontal="right"/>
    </xf>
    <xf numFmtId="0" fontId="0" fillId="4" borderId="11" xfId="0" applyFill="1" applyBorder="1"/>
    <xf numFmtId="0" fontId="0" fillId="5" borderId="18" xfId="0" applyFill="1" applyBorder="1"/>
    <xf numFmtId="0" fontId="2" fillId="0" borderId="11" xfId="0" applyFont="1" applyBorder="1"/>
    <xf numFmtId="0" fontId="2" fillId="0" borderId="0" xfId="0" applyFont="1"/>
    <xf numFmtId="0" fontId="2" fillId="0" borderId="27" xfId="0" applyFont="1" applyBorder="1" applyAlignment="1">
      <alignment horizontal="center"/>
    </xf>
    <xf numFmtId="0" fontId="2" fillId="0" borderId="24" xfId="0" applyFont="1" applyBorder="1"/>
    <xf numFmtId="0" fontId="2" fillId="0" borderId="28" xfId="0" applyFont="1" applyBorder="1"/>
    <xf numFmtId="0" fontId="2" fillId="0" borderId="0" xfId="0" applyFont="1" applyProtection="1">
      <protection locked="0"/>
    </xf>
    <xf numFmtId="0" fontId="1" fillId="0" borderId="0" xfId="0" quotePrefix="1" applyFont="1" applyAlignment="1" applyProtection="1">
      <alignment horizontal="center"/>
      <protection locked="0"/>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49" fontId="1" fillId="0" borderId="0" xfId="0" quotePrefix="1" applyNumberFormat="1" applyFont="1" applyProtection="1">
      <protection locked="0"/>
    </xf>
    <xf numFmtId="0" fontId="1" fillId="0" borderId="0" xfId="0" applyFont="1"/>
    <xf numFmtId="39" fontId="0" fillId="0" borderId="36" xfId="0" applyNumberFormat="1" applyBorder="1"/>
    <xf numFmtId="0" fontId="1" fillId="4" borderId="11" xfId="0" applyFont="1" applyFill="1" applyBorder="1"/>
    <xf numFmtId="39" fontId="0" fillId="10" borderId="10" xfId="0" applyNumberFormat="1" applyFill="1" applyBorder="1"/>
    <xf numFmtId="39" fontId="4" fillId="5" borderId="32" xfId="0" applyNumberFormat="1" applyFont="1" applyFill="1" applyBorder="1" applyAlignment="1">
      <alignment horizontal="right"/>
    </xf>
    <xf numFmtId="2" fontId="2" fillId="7" borderId="5" xfId="0" applyNumberFormat="1" applyFont="1" applyFill="1" applyBorder="1" applyAlignment="1" applyProtection="1">
      <alignment horizontal="center"/>
      <protection locked="0"/>
    </xf>
    <xf numFmtId="2" fontId="2" fillId="7" borderId="5" xfId="0" applyNumberFormat="1" applyFont="1" applyFill="1" applyBorder="1" applyAlignment="1" applyProtection="1">
      <alignment horizontal="left"/>
      <protection locked="0"/>
    </xf>
    <xf numFmtId="0" fontId="2" fillId="7" borderId="5" xfId="0" applyFont="1" applyFill="1" applyBorder="1" applyAlignment="1" applyProtection="1">
      <alignment horizontal="center"/>
      <protection locked="0"/>
    </xf>
    <xf numFmtId="39" fontId="4" fillId="5" borderId="19" xfId="0" applyNumberFormat="1" applyFont="1" applyFill="1" applyBorder="1"/>
    <xf numFmtId="0" fontId="2" fillId="10" borderId="10" xfId="0" applyFont="1" applyFill="1" applyBorder="1"/>
    <xf numFmtId="0" fontId="2" fillId="0" borderId="10" xfId="0" applyFont="1" applyBorder="1"/>
    <xf numFmtId="0" fontId="1" fillId="0" borderId="6" xfId="0" applyFont="1" applyBorder="1" applyAlignment="1" applyProtection="1">
      <alignment horizontal="center" vertical="top" wrapText="1"/>
      <protection locked="0"/>
    </xf>
    <xf numFmtId="39" fontId="0" fillId="0" borderId="16" xfId="0" applyNumberFormat="1" applyBorder="1"/>
    <xf numFmtId="39" fontId="0" fillId="6" borderId="19" xfId="0" applyNumberFormat="1" applyFill="1" applyBorder="1"/>
    <xf numFmtId="10" fontId="2" fillId="8" borderId="19" xfId="0" applyNumberFormat="1" applyFont="1" applyFill="1" applyBorder="1" applyAlignment="1" applyProtection="1">
      <alignment horizontal="left"/>
      <protection locked="0"/>
    </xf>
    <xf numFmtId="44" fontId="0" fillId="0" borderId="0" xfId="0" applyNumberFormat="1" applyProtection="1">
      <protection locked="0"/>
    </xf>
    <xf numFmtId="39" fontId="0" fillId="0" borderId="0" xfId="0" applyNumberFormat="1" applyProtection="1">
      <protection locked="0"/>
    </xf>
    <xf numFmtId="0" fontId="4" fillId="0" borderId="0" xfId="0" quotePrefix="1" applyFont="1" applyAlignment="1" applyProtection="1">
      <alignment horizontal="left"/>
      <protection locked="0"/>
    </xf>
    <xf numFmtId="39" fontId="0" fillId="8" borderId="6" xfId="0" applyNumberFormat="1" applyFill="1" applyBorder="1"/>
    <xf numFmtId="39" fontId="0" fillId="8" borderId="19" xfId="0" applyNumberFormat="1" applyFill="1" applyBorder="1"/>
    <xf numFmtId="0" fontId="0" fillId="0" borderId="6" xfId="0" applyBorder="1" applyAlignment="1">
      <alignment horizontal="left"/>
    </xf>
    <xf numFmtId="0" fontId="4" fillId="2" borderId="2" xfId="0" applyFont="1" applyFill="1" applyBorder="1" applyAlignment="1">
      <alignment horizontal="center"/>
    </xf>
    <xf numFmtId="0" fontId="0" fillId="0" borderId="2" xfId="0" applyBorder="1"/>
    <xf numFmtId="0" fontId="2" fillId="0" borderId="2" xfId="0" applyFont="1" applyBorder="1" applyAlignment="1">
      <alignment horizontal="left"/>
    </xf>
    <xf numFmtId="0" fontId="0" fillId="0" borderId="8" xfId="0" applyBorder="1" applyAlignment="1">
      <alignment horizontal="left"/>
    </xf>
    <xf numFmtId="0" fontId="2" fillId="8" borderId="19" xfId="0" applyFont="1" applyFill="1" applyBorder="1" applyAlignment="1">
      <alignment horizontal="left"/>
    </xf>
    <xf numFmtId="0" fontId="2" fillId="0" borderId="0" xfId="0" applyFont="1" applyAlignment="1" applyProtection="1">
      <alignment vertical="top" wrapText="1"/>
      <protection locked="0"/>
    </xf>
    <xf numFmtId="0" fontId="8" fillId="0" borderId="0" xfId="0" applyFont="1" applyAlignment="1">
      <alignment vertical="top"/>
    </xf>
    <xf numFmtId="0" fontId="6" fillId="0" borderId="0" xfId="0" applyFont="1" applyAlignment="1" applyProtection="1">
      <alignment vertical="top"/>
      <protection locked="0"/>
    </xf>
    <xf numFmtId="0" fontId="1" fillId="0" borderId="0" xfId="0" applyFont="1" applyAlignment="1">
      <alignment vertical="top"/>
    </xf>
    <xf numFmtId="49" fontId="2" fillId="0" borderId="1" xfId="0" applyNumberFormat="1" applyFont="1" applyBorder="1" applyAlignment="1">
      <alignment horizontal="center" vertical="top"/>
    </xf>
    <xf numFmtId="0" fontId="1" fillId="0" borderId="0" xfId="0" applyFont="1" applyAlignment="1">
      <alignment horizontal="left" vertical="top"/>
    </xf>
    <xf numFmtId="0" fontId="2" fillId="0" borderId="1" xfId="0" quotePrefix="1" applyFont="1" applyBorder="1" applyAlignment="1">
      <alignment horizontal="center" vertical="top"/>
    </xf>
    <xf numFmtId="0" fontId="5" fillId="0" borderId="0" xfId="0" applyFont="1" applyAlignment="1" applyProtection="1">
      <alignment horizontal="center" vertical="top"/>
      <protection locked="0"/>
    </xf>
    <xf numFmtId="44" fontId="6" fillId="0" borderId="0" xfId="0" applyNumberFormat="1" applyFont="1" applyAlignment="1" applyProtection="1">
      <alignment vertical="top"/>
      <protection locked="0"/>
    </xf>
    <xf numFmtId="0" fontId="6" fillId="0" borderId="0" xfId="0" applyFont="1" applyAlignment="1" applyProtection="1">
      <alignment vertical="top" wrapText="1"/>
      <protection locked="0"/>
    </xf>
    <xf numFmtId="0" fontId="1" fillId="4" borderId="19" xfId="0" applyFont="1" applyFill="1" applyBorder="1" applyAlignment="1" applyProtection="1">
      <alignment horizontal="right" vertical="top"/>
      <protection locked="0"/>
    </xf>
    <xf numFmtId="0" fontId="1" fillId="4" borderId="17" xfId="0" applyFont="1" applyFill="1" applyBorder="1" applyAlignment="1" applyProtection="1">
      <alignment horizontal="right" vertical="top"/>
      <protection locked="0"/>
    </xf>
    <xf numFmtId="0" fontId="7" fillId="0" borderId="7" xfId="0" applyFont="1" applyBorder="1" applyAlignment="1" applyProtection="1">
      <alignment vertical="top" wrapText="1"/>
      <protection locked="0"/>
    </xf>
    <xf numFmtId="0" fontId="2" fillId="6" borderId="17" xfId="0" applyFont="1" applyFill="1" applyBorder="1" applyAlignment="1" applyProtection="1">
      <alignment vertical="top"/>
      <protection locked="0"/>
    </xf>
    <xf numFmtId="10" fontId="2" fillId="7" borderId="19" xfId="0" applyNumberFormat="1" applyFont="1" applyFill="1" applyBorder="1" applyAlignment="1" applyProtection="1">
      <alignment vertical="top"/>
      <protection locked="0"/>
    </xf>
    <xf numFmtId="44" fontId="1" fillId="0" borderId="33" xfId="2" applyFont="1" applyBorder="1" applyAlignment="1" applyProtection="1">
      <alignment horizontal="right" vertical="top"/>
      <protection locked="0"/>
    </xf>
    <xf numFmtId="44" fontId="1" fillId="10" borderId="19" xfId="2" applyFont="1" applyFill="1" applyBorder="1" applyAlignment="1" applyProtection="1">
      <alignment horizontal="right" vertical="top"/>
      <protection locked="0"/>
    </xf>
    <xf numFmtId="44" fontId="1" fillId="10" borderId="19" xfId="0" applyNumberFormat="1" applyFont="1" applyFill="1" applyBorder="1" applyAlignment="1">
      <alignment vertical="top"/>
    </xf>
    <xf numFmtId="0" fontId="1" fillId="0" borderId="2" xfId="0" applyFont="1" applyBorder="1" applyAlignment="1" applyProtection="1">
      <alignment horizontal="center" vertical="top"/>
      <protection locked="0"/>
    </xf>
    <xf numFmtId="2" fontId="2" fillId="0" borderId="1" xfId="0" applyNumberFormat="1" applyFont="1" applyBorder="1" applyAlignment="1">
      <alignment horizontal="center" vertical="top" wrapText="1"/>
    </xf>
    <xf numFmtId="0" fontId="7" fillId="0" borderId="0" xfId="0" applyFont="1" applyAlignment="1" applyProtection="1">
      <alignment vertical="top" wrapText="1"/>
      <protection locked="0"/>
    </xf>
    <xf numFmtId="0" fontId="7" fillId="0" borderId="9"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1" fillId="0" borderId="0" xfId="0" applyFont="1" applyAlignment="1" applyProtection="1">
      <alignment vertical="top" wrapText="1"/>
      <protection locked="0"/>
    </xf>
    <xf numFmtId="0" fontId="2" fillId="0" borderId="2" xfId="0" applyFont="1" applyBorder="1" applyAlignment="1" applyProtection="1">
      <alignment horizontal="center" vertical="top"/>
      <protection locked="0"/>
    </xf>
    <xf numFmtId="0" fontId="2" fillId="0" borderId="17" xfId="0" applyFont="1" applyBorder="1" applyAlignment="1" applyProtection="1">
      <alignment vertical="top"/>
      <protection locked="0"/>
    </xf>
    <xf numFmtId="0" fontId="2" fillId="0" borderId="2" xfId="0" applyFont="1" applyBorder="1" applyAlignment="1" applyProtection="1">
      <alignment horizontal="center" vertical="top" wrapText="1"/>
      <protection locked="0"/>
    </xf>
    <xf numFmtId="2" fontId="2" fillId="0" borderId="0" xfId="0" applyNumberFormat="1" applyFont="1" applyAlignment="1" applyProtection="1">
      <alignment horizontal="center"/>
      <protection locked="0"/>
    </xf>
    <xf numFmtId="1" fontId="2" fillId="7" borderId="5" xfId="0" applyNumberFormat="1" applyFont="1" applyFill="1" applyBorder="1" applyAlignment="1" applyProtection="1">
      <alignment horizontal="center"/>
      <protection locked="0"/>
    </xf>
    <xf numFmtId="1" fontId="2" fillId="4" borderId="5" xfId="0" applyNumberFormat="1" applyFont="1" applyFill="1" applyBorder="1" applyAlignment="1" applyProtection="1">
      <alignment horizontal="center"/>
      <protection locked="0"/>
    </xf>
    <xf numFmtId="0" fontId="2" fillId="4" borderId="11" xfId="0" applyFont="1" applyFill="1" applyBorder="1"/>
    <xf numFmtId="0" fontId="1" fillId="0" borderId="17" xfId="0" applyFont="1" applyBorder="1" applyAlignment="1">
      <alignment horizontal="left"/>
    </xf>
    <xf numFmtId="0" fontId="1" fillId="5" borderId="19" xfId="0" applyFont="1" applyFill="1" applyBorder="1" applyAlignment="1">
      <alignment horizontal="left"/>
    </xf>
    <xf numFmtId="2" fontId="2" fillId="7" borderId="5" xfId="0" applyNumberFormat="1" applyFont="1" applyFill="1" applyBorder="1" applyAlignment="1">
      <alignment horizontal="center"/>
    </xf>
    <xf numFmtId="14" fontId="2" fillId="7" borderId="5" xfId="0" applyNumberFormat="1" applyFont="1" applyFill="1" applyBorder="1" applyAlignment="1" applyProtection="1">
      <alignment horizontal="center"/>
      <protection locked="0"/>
    </xf>
    <xf numFmtId="0" fontId="2" fillId="0" borderId="20" xfId="0" applyFont="1" applyBorder="1" applyAlignment="1">
      <alignment horizontal="centerContinuous"/>
    </xf>
    <xf numFmtId="0" fontId="2" fillId="0" borderId="0" xfId="0" applyFont="1" applyAlignment="1">
      <alignment vertical="top" wrapText="1"/>
    </xf>
    <xf numFmtId="0" fontId="2" fillId="0" borderId="0" xfId="0" applyFont="1" applyAlignment="1">
      <alignment vertical="top"/>
    </xf>
    <xf numFmtId="44" fontId="2" fillId="0" borderId="0" xfId="0" applyNumberFormat="1" applyFont="1" applyAlignment="1">
      <alignment vertical="top"/>
    </xf>
    <xf numFmtId="0" fontId="2" fillId="0" borderId="0" xfId="0" applyFont="1" applyAlignment="1" applyProtection="1">
      <alignment vertical="top"/>
      <protection locked="0"/>
    </xf>
    <xf numFmtId="2" fontId="2" fillId="0" borderId="0" xfId="0" applyNumberFormat="1" applyFont="1" applyAlignment="1">
      <alignment horizontal="center" vertical="top" wrapText="1"/>
    </xf>
    <xf numFmtId="0" fontId="1" fillId="0" borderId="0" xfId="0" applyFont="1" applyAlignment="1">
      <alignment horizontal="center" vertical="top"/>
    </xf>
    <xf numFmtId="0" fontId="2" fillId="0" borderId="0" xfId="0" applyFont="1" applyAlignment="1" applyProtection="1">
      <alignment horizontal="left" vertical="top"/>
      <protection locked="0"/>
    </xf>
    <xf numFmtId="0" fontId="1" fillId="0" borderId="0" xfId="0" applyFont="1" applyAlignment="1">
      <alignment vertical="top" wrapText="1"/>
    </xf>
    <xf numFmtId="0" fontId="1" fillId="0" borderId="0" xfId="0" applyFont="1" applyAlignment="1" applyProtection="1">
      <alignment horizontal="center" vertical="top"/>
      <protection locked="0"/>
    </xf>
    <xf numFmtId="0" fontId="1" fillId="0" borderId="0" xfId="0" applyFont="1" applyAlignment="1" applyProtection="1">
      <alignment horizontal="center" vertical="top" wrapText="1"/>
      <protection locked="0"/>
    </xf>
    <xf numFmtId="44" fontId="1" fillId="0" borderId="0" xfId="0" applyNumberFormat="1" applyFont="1" applyAlignment="1" applyProtection="1">
      <alignment horizontal="center" vertical="top"/>
      <protection locked="0"/>
    </xf>
    <xf numFmtId="44" fontId="2" fillId="0" borderId="0" xfId="0" applyNumberFormat="1" applyFont="1" applyAlignment="1" applyProtection="1">
      <alignment vertical="top"/>
      <protection locked="0"/>
    </xf>
    <xf numFmtId="0" fontId="1" fillId="0" borderId="9" xfId="0" applyFont="1" applyBorder="1" applyAlignment="1" applyProtection="1">
      <alignment horizontal="center" vertical="top" wrapText="1"/>
      <protection locked="0"/>
    </xf>
    <xf numFmtId="44" fontId="1" fillId="0" borderId="7" xfId="0" applyNumberFormat="1" applyFont="1" applyBorder="1" applyAlignment="1" applyProtection="1">
      <alignment horizontal="center" vertical="top" wrapText="1"/>
      <protection locked="0"/>
    </xf>
    <xf numFmtId="44" fontId="1" fillId="3" borderId="6" xfId="0" applyNumberFormat="1" applyFont="1" applyFill="1" applyBorder="1" applyAlignment="1" applyProtection="1">
      <alignment horizontal="center" vertical="top" wrapText="1"/>
      <protection locked="0"/>
    </xf>
    <xf numFmtId="0" fontId="1" fillId="0" borderId="6" xfId="0" applyFont="1" applyBorder="1" applyAlignment="1" applyProtection="1">
      <alignment horizontal="center" vertical="top"/>
      <protection locked="0"/>
    </xf>
    <xf numFmtId="0" fontId="1" fillId="0" borderId="9" xfId="0" applyFont="1" applyBorder="1" applyAlignment="1" applyProtection="1">
      <alignment vertical="top" wrapText="1"/>
      <protection locked="0"/>
    </xf>
    <xf numFmtId="0" fontId="2" fillId="0" borderId="6" xfId="0" applyFont="1" applyBorder="1" applyAlignment="1" applyProtection="1">
      <alignment horizontal="center" vertical="top"/>
      <protection locked="0"/>
    </xf>
    <xf numFmtId="0" fontId="2" fillId="0" borderId="9" xfId="0" applyFont="1" applyBorder="1" applyAlignment="1" applyProtection="1">
      <alignment horizontal="center" vertical="top"/>
      <protection locked="0"/>
    </xf>
    <xf numFmtId="44" fontId="2" fillId="0" borderId="7" xfId="2" applyFont="1" applyBorder="1" applyAlignment="1" applyProtection="1">
      <alignment vertical="top"/>
      <protection locked="0"/>
    </xf>
    <xf numFmtId="44" fontId="2" fillId="0" borderId="7" xfId="0" applyNumberFormat="1" applyFont="1" applyBorder="1" applyAlignment="1" applyProtection="1">
      <alignment vertical="top"/>
      <protection locked="0"/>
    </xf>
    <xf numFmtId="44" fontId="2" fillId="0" borderId="6" xfId="0" applyNumberFormat="1" applyFont="1" applyBorder="1" applyAlignment="1" applyProtection="1">
      <alignment vertical="top"/>
      <protection locked="0"/>
    </xf>
    <xf numFmtId="2" fontId="2" fillId="7" borderId="2" xfId="0" applyNumberFormat="1" applyFont="1" applyFill="1" applyBorder="1" applyAlignment="1" applyProtection="1">
      <alignment horizontal="center" vertical="top"/>
      <protection locked="0"/>
    </xf>
    <xf numFmtId="0" fontId="2" fillId="7" borderId="0" xfId="0" applyFont="1" applyFill="1" applyAlignment="1" applyProtection="1">
      <alignment horizontal="center" vertical="top"/>
      <protection locked="0"/>
    </xf>
    <xf numFmtId="44" fontId="2" fillId="7" borderId="3" xfId="2" applyFont="1" applyFill="1" applyBorder="1" applyAlignment="1" applyProtection="1">
      <alignment vertical="top"/>
      <protection locked="0"/>
    </xf>
    <xf numFmtId="44" fontId="2" fillId="8" borderId="3" xfId="0" applyNumberFormat="1" applyFont="1" applyFill="1" applyBorder="1" applyAlignment="1" applyProtection="1">
      <alignment vertical="top"/>
      <protection locked="0"/>
    </xf>
    <xf numFmtId="44" fontId="2" fillId="0" borderId="2" xfId="0" applyNumberFormat="1" applyFont="1" applyBorder="1" applyAlignment="1" applyProtection="1">
      <alignment vertical="top"/>
      <protection locked="0"/>
    </xf>
    <xf numFmtId="0" fontId="2" fillId="0" borderId="8" xfId="0" applyFont="1" applyBorder="1" applyAlignment="1" applyProtection="1">
      <alignment horizontal="center" vertical="top"/>
      <protection locked="0"/>
    </xf>
    <xf numFmtId="2" fontId="2" fillId="7" borderId="8" xfId="0" applyNumberFormat="1" applyFont="1" applyFill="1" applyBorder="1" applyAlignment="1" applyProtection="1">
      <alignment horizontal="center" vertical="top"/>
      <protection locked="0"/>
    </xf>
    <xf numFmtId="0" fontId="2" fillId="7" borderId="5" xfId="0" applyFont="1" applyFill="1" applyBorder="1" applyAlignment="1" applyProtection="1">
      <alignment horizontal="center" vertical="top"/>
      <protection locked="0"/>
    </xf>
    <xf numFmtId="44" fontId="2" fillId="7" borderId="4" xfId="2" applyFont="1" applyFill="1" applyBorder="1" applyAlignment="1" applyProtection="1">
      <alignment vertical="top"/>
      <protection locked="0"/>
    </xf>
    <xf numFmtId="44" fontId="2" fillId="8" borderId="8" xfId="0" applyNumberFormat="1" applyFont="1" applyFill="1" applyBorder="1" applyAlignment="1" applyProtection="1">
      <alignment vertical="top"/>
      <protection locked="0"/>
    </xf>
    <xf numFmtId="44" fontId="2" fillId="0" borderId="8" xfId="0" applyNumberFormat="1" applyFont="1" applyBorder="1" applyAlignment="1" applyProtection="1">
      <alignment vertical="top"/>
      <protection locked="0"/>
    </xf>
    <xf numFmtId="0" fontId="1" fillId="0" borderId="3"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33" xfId="0" applyFont="1" applyBorder="1" applyAlignment="1" applyProtection="1">
      <alignment horizontal="left" vertical="top" wrapText="1"/>
      <protection locked="0"/>
    </xf>
    <xf numFmtId="44" fontId="2" fillId="0" borderId="3" xfId="0" applyNumberFormat="1" applyFont="1" applyBorder="1" applyAlignment="1" applyProtection="1">
      <alignment vertical="top"/>
      <protection locked="0"/>
    </xf>
    <xf numFmtId="0" fontId="2" fillId="0" borderId="4" xfId="0" applyFont="1" applyBorder="1" applyAlignment="1" applyProtection="1">
      <alignment horizontal="center" vertical="top" wrapText="1"/>
      <protection locked="0"/>
    </xf>
    <xf numFmtId="0" fontId="2" fillId="0" borderId="5" xfId="0" applyFont="1" applyBorder="1" applyAlignment="1" applyProtection="1">
      <alignment horizontal="center" vertical="top"/>
      <protection locked="0"/>
    </xf>
    <xf numFmtId="44" fontId="1" fillId="4" borderId="17" xfId="0" applyNumberFormat="1" applyFont="1" applyFill="1" applyBorder="1" applyAlignment="1" applyProtection="1">
      <alignment vertical="top"/>
      <protection locked="0"/>
    </xf>
    <xf numFmtId="44" fontId="1" fillId="4" borderId="19" xfId="0" applyNumberFormat="1" applyFont="1" applyFill="1" applyBorder="1" applyAlignment="1">
      <alignment vertical="top"/>
    </xf>
    <xf numFmtId="0" fontId="2" fillId="0" borderId="0" xfId="0" applyFont="1" applyAlignment="1" applyProtection="1">
      <alignment horizontal="center" vertical="top"/>
      <protection locked="0"/>
    </xf>
    <xf numFmtId="0" fontId="2" fillId="0" borderId="7" xfId="0" applyFont="1" applyBorder="1" applyAlignment="1" applyProtection="1">
      <alignment vertical="top"/>
      <protection locked="0"/>
    </xf>
    <xf numFmtId="39" fontId="2" fillId="0" borderId="2" xfId="2" applyNumberFormat="1" applyFont="1" applyBorder="1" applyAlignment="1" applyProtection="1">
      <alignment horizontal="center" vertical="top"/>
      <protection locked="0"/>
    </xf>
    <xf numFmtId="44" fontId="2" fillId="7" borderId="2" xfId="1" applyNumberFormat="1" applyFont="1" applyFill="1" applyBorder="1" applyAlignment="1" applyProtection="1">
      <alignment horizontal="right" vertical="top"/>
      <protection locked="0"/>
    </xf>
    <xf numFmtId="2" fontId="2" fillId="7" borderId="2" xfId="1" applyNumberFormat="1" applyFont="1" applyFill="1" applyBorder="1" applyAlignment="1" applyProtection="1">
      <alignment vertical="top"/>
      <protection locked="0"/>
    </xf>
    <xf numFmtId="2" fontId="2" fillId="7" borderId="2" xfId="1" applyNumberFormat="1" applyFont="1" applyFill="1" applyBorder="1" applyAlignment="1" applyProtection="1">
      <alignment horizontal="right" vertical="top"/>
      <protection locked="0"/>
    </xf>
    <xf numFmtId="10" fontId="2" fillId="7" borderId="2" xfId="2" applyNumberFormat="1" applyFont="1" applyFill="1" applyBorder="1" applyAlignment="1" applyProtection="1">
      <alignment horizontal="right" vertical="top"/>
      <protection locked="0"/>
    </xf>
    <xf numFmtId="44" fontId="2" fillId="7" borderId="2" xfId="1" applyNumberFormat="1" applyFont="1" applyFill="1" applyBorder="1" applyAlignment="1" applyProtection="1">
      <alignment vertical="top"/>
      <protection locked="0"/>
    </xf>
    <xf numFmtId="0" fontId="2" fillId="0" borderId="8" xfId="0" applyFont="1" applyBorder="1" applyAlignment="1" applyProtection="1">
      <alignment vertical="top"/>
      <protection locked="0"/>
    </xf>
    <xf numFmtId="0" fontId="1" fillId="0" borderId="0" xfId="0" applyFont="1" applyAlignment="1" applyProtection="1">
      <alignment horizontal="left" vertical="top"/>
      <protection locked="0"/>
    </xf>
    <xf numFmtId="0" fontId="1" fillId="0" borderId="33" xfId="0" applyFont="1" applyBorder="1" applyAlignment="1" applyProtection="1">
      <alignment horizontal="left" vertical="top"/>
      <protection locked="0"/>
    </xf>
    <xf numFmtId="44" fontId="2" fillId="0" borderId="0" xfId="2" applyFont="1" applyAlignment="1" applyProtection="1">
      <alignment vertical="top"/>
      <protection locked="0"/>
    </xf>
    <xf numFmtId="0" fontId="2" fillId="7" borderId="2" xfId="0" applyFont="1" applyFill="1" applyBorder="1" applyAlignment="1" applyProtection="1">
      <alignment horizontal="center" vertical="top"/>
      <protection locked="0"/>
    </xf>
    <xf numFmtId="44" fontId="2" fillId="7" borderId="0" xfId="2" applyFont="1" applyFill="1" applyAlignment="1" applyProtection="1">
      <alignment vertical="top"/>
      <protection locked="0"/>
    </xf>
    <xf numFmtId="0" fontId="2" fillId="7" borderId="8" xfId="0" applyFont="1" applyFill="1" applyBorder="1" applyAlignment="1" applyProtection="1">
      <alignment horizontal="center" vertical="top"/>
      <protection locked="0"/>
    </xf>
    <xf numFmtId="44" fontId="2" fillId="7" borderId="5" xfId="2" applyFont="1" applyFill="1" applyBorder="1" applyAlignment="1" applyProtection="1">
      <alignment vertical="top"/>
      <protection locked="0"/>
    </xf>
    <xf numFmtId="0" fontId="2" fillId="0" borderId="7" xfId="0" applyFont="1" applyBorder="1" applyAlignment="1" applyProtection="1">
      <alignment horizontal="center" vertical="top"/>
      <protection locked="0"/>
    </xf>
    <xf numFmtId="44" fontId="2" fillId="0" borderId="9" xfId="2" applyFont="1" applyBorder="1" applyAlignment="1" applyProtection="1">
      <alignment vertical="top"/>
      <protection locked="0"/>
    </xf>
    <xf numFmtId="0" fontId="2" fillId="0" borderId="3" xfId="0" applyFont="1" applyBorder="1" applyAlignment="1" applyProtection="1">
      <alignment horizontal="center" vertical="top"/>
      <protection locked="0"/>
    </xf>
    <xf numFmtId="44" fontId="2" fillId="8" borderId="2" xfId="0" applyNumberFormat="1" applyFont="1" applyFill="1" applyBorder="1" applyAlignment="1" applyProtection="1">
      <alignment vertical="top"/>
      <protection locked="0"/>
    </xf>
    <xf numFmtId="0" fontId="2" fillId="0" borderId="4" xfId="0" applyFont="1" applyBorder="1" applyAlignment="1" applyProtection="1">
      <alignment horizontal="center" vertical="top"/>
      <protection locked="0"/>
    </xf>
    <xf numFmtId="44" fontId="2" fillId="0" borderId="6" xfId="2" applyFont="1" applyBorder="1" applyAlignment="1" applyProtection="1">
      <alignment vertical="top"/>
      <protection locked="0"/>
    </xf>
    <xf numFmtId="44" fontId="1" fillId="0" borderId="8" xfId="0" applyNumberFormat="1" applyFont="1" applyBorder="1" applyAlignment="1">
      <alignment vertical="top"/>
    </xf>
    <xf numFmtId="44" fontId="2" fillId="0" borderId="3" xfId="2" applyFont="1" applyBorder="1" applyAlignment="1" applyProtection="1">
      <alignment vertical="top"/>
      <protection locked="0"/>
    </xf>
    <xf numFmtId="44" fontId="1" fillId="0" borderId="2" xfId="0" applyNumberFormat="1" applyFont="1" applyBorder="1" applyAlignment="1" applyProtection="1">
      <alignment vertical="top"/>
      <protection locked="0"/>
    </xf>
    <xf numFmtId="44" fontId="2" fillId="8" borderId="4" xfId="0" applyNumberFormat="1" applyFont="1" applyFill="1" applyBorder="1" applyAlignment="1" applyProtection="1">
      <alignment vertical="top"/>
      <protection locked="0"/>
    </xf>
    <xf numFmtId="44" fontId="1" fillId="4" borderId="19" xfId="0" applyNumberFormat="1" applyFont="1" applyFill="1" applyBorder="1" applyAlignment="1" applyProtection="1">
      <alignment vertical="top"/>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2" fillId="0" borderId="33" xfId="0" applyFont="1" applyBorder="1" applyAlignment="1" applyProtection="1">
      <alignment vertical="top"/>
      <protection locked="0"/>
    </xf>
    <xf numFmtId="0" fontId="2" fillId="0" borderId="4" xfId="0" applyFont="1" applyBorder="1" applyAlignment="1" applyProtection="1">
      <alignment vertical="top" wrapText="1"/>
      <protection locked="0"/>
    </xf>
    <xf numFmtId="0" fontId="2" fillId="0" borderId="5" xfId="0" applyFont="1" applyBorder="1" applyAlignment="1" applyProtection="1">
      <alignment vertical="top"/>
      <protection locked="0"/>
    </xf>
    <xf numFmtId="0" fontId="1" fillId="10" borderId="19" xfId="0" applyFont="1" applyFill="1" applyBorder="1" applyAlignment="1" applyProtection="1">
      <alignment horizontal="right" vertical="top"/>
      <protection locked="0"/>
    </xf>
    <xf numFmtId="0" fontId="2" fillId="0" borderId="17" xfId="0" applyFont="1" applyBorder="1" applyAlignment="1" applyProtection="1">
      <alignment horizontal="left" vertical="top"/>
      <protection locked="0"/>
    </xf>
    <xf numFmtId="0" fontId="2" fillId="5" borderId="17" xfId="0" applyFont="1" applyFill="1" applyBorder="1" applyAlignment="1" applyProtection="1">
      <alignment horizontal="left" vertical="top"/>
      <protection locked="0"/>
    </xf>
    <xf numFmtId="0" fontId="2" fillId="5" borderId="35" xfId="0" applyFont="1" applyFill="1" applyBorder="1" applyAlignment="1" applyProtection="1">
      <alignment horizontal="left" vertical="top" wrapText="1"/>
      <protection locked="0"/>
    </xf>
    <xf numFmtId="0" fontId="2" fillId="5" borderId="9" xfId="0" applyFont="1" applyFill="1" applyBorder="1" applyAlignment="1" applyProtection="1">
      <alignment horizontal="left" vertical="top"/>
      <protection locked="0"/>
    </xf>
    <xf numFmtId="0" fontId="2" fillId="5" borderId="35" xfId="0" applyFont="1" applyFill="1" applyBorder="1" applyAlignment="1" applyProtection="1">
      <alignment horizontal="left" vertical="top"/>
      <protection locked="0"/>
    </xf>
    <xf numFmtId="0" fontId="2" fillId="5" borderId="18" xfId="0" applyFont="1" applyFill="1" applyBorder="1" applyAlignment="1" applyProtection="1">
      <alignment horizontal="left" vertical="top"/>
      <protection locked="0"/>
    </xf>
    <xf numFmtId="44" fontId="1" fillId="5" borderId="17" xfId="0" applyNumberFormat="1" applyFont="1" applyFill="1" applyBorder="1" applyAlignment="1" applyProtection="1">
      <alignment vertical="top"/>
      <protection locked="0"/>
    </xf>
    <xf numFmtId="44" fontId="1" fillId="5" borderId="19" xfId="0" applyNumberFormat="1" applyFont="1" applyFill="1" applyBorder="1" applyAlignment="1">
      <alignment vertical="top"/>
    </xf>
    <xf numFmtId="0" fontId="2" fillId="6" borderId="35" xfId="0" applyFont="1" applyFill="1" applyBorder="1" applyAlignment="1" applyProtection="1">
      <alignment vertical="top" wrapText="1"/>
      <protection locked="0"/>
    </xf>
    <xf numFmtId="0" fontId="2" fillId="9" borderId="35" xfId="0" applyFont="1" applyFill="1" applyBorder="1" applyAlignment="1" applyProtection="1">
      <alignment vertical="top"/>
      <protection locked="0"/>
    </xf>
    <xf numFmtId="0" fontId="2" fillId="6" borderId="18" xfId="0" applyFont="1" applyFill="1" applyBorder="1" applyAlignment="1" applyProtection="1">
      <alignment vertical="top"/>
      <protection locked="0"/>
    </xf>
    <xf numFmtId="44" fontId="1" fillId="6" borderId="17" xfId="0" applyNumberFormat="1" applyFont="1" applyFill="1" applyBorder="1" applyAlignment="1" applyProtection="1">
      <alignment horizontal="center" vertical="top"/>
      <protection locked="0"/>
    </xf>
    <xf numFmtId="44" fontId="1" fillId="6" borderId="19" xfId="0" applyNumberFormat="1" applyFont="1" applyFill="1" applyBorder="1" applyAlignment="1" applyProtection="1">
      <alignment vertical="top"/>
      <protection locked="0"/>
    </xf>
    <xf numFmtId="0" fontId="2" fillId="0" borderId="3" xfId="0" applyFont="1" applyBorder="1" applyAlignment="1" applyProtection="1">
      <alignment vertical="top" wrapText="1"/>
      <protection locked="0"/>
    </xf>
    <xf numFmtId="44" fontId="2" fillId="7" borderId="33" xfId="2" applyFont="1" applyFill="1" applyBorder="1" applyAlignment="1" applyProtection="1">
      <alignment vertical="top"/>
      <protection locked="0"/>
    </xf>
    <xf numFmtId="44" fontId="2" fillId="10" borderId="17" xfId="0" applyNumberFormat="1" applyFont="1" applyFill="1" applyBorder="1" applyAlignment="1" applyProtection="1">
      <alignment vertical="top"/>
      <protection locked="0"/>
    </xf>
    <xf numFmtId="44" fontId="1" fillId="0" borderId="8" xfId="0" applyNumberFormat="1" applyFont="1" applyBorder="1" applyAlignment="1" applyProtection="1">
      <alignment vertical="top"/>
      <protection locked="0"/>
    </xf>
    <xf numFmtId="0" fontId="2" fillId="0" borderId="35" xfId="0" applyFont="1" applyBorder="1" applyAlignment="1" applyProtection="1">
      <alignment vertical="top"/>
      <protection locked="0"/>
    </xf>
    <xf numFmtId="0" fontId="2" fillId="5" borderId="35" xfId="0" applyFont="1" applyFill="1" applyBorder="1" applyAlignment="1" applyProtection="1">
      <alignment vertical="top" wrapText="1"/>
      <protection locked="0"/>
    </xf>
    <xf numFmtId="0" fontId="2" fillId="5" borderId="35" xfId="0" applyFont="1" applyFill="1" applyBorder="1" applyAlignment="1" applyProtection="1">
      <alignment vertical="top"/>
      <protection locked="0"/>
    </xf>
    <xf numFmtId="0" fontId="1" fillId="5" borderId="35" xfId="0" applyFont="1" applyFill="1" applyBorder="1" applyAlignment="1" applyProtection="1">
      <alignment horizontal="right" vertical="top"/>
      <protection locked="0"/>
    </xf>
    <xf numFmtId="44" fontId="1" fillId="5" borderId="35" xfId="0" applyNumberFormat="1" applyFont="1" applyFill="1" applyBorder="1" applyAlignment="1" applyProtection="1">
      <alignment vertical="top"/>
      <protection locked="0"/>
    </xf>
    <xf numFmtId="43" fontId="2" fillId="7" borderId="0" xfId="1" applyFont="1" applyFill="1" applyAlignment="1" applyProtection="1">
      <alignment horizontal="right" vertical="top"/>
      <protection locked="0"/>
    </xf>
    <xf numFmtId="43" fontId="2" fillId="7" borderId="2" xfId="1" applyFont="1" applyFill="1" applyBorder="1" applyAlignment="1" applyProtection="1">
      <alignment horizontal="right" vertical="top"/>
      <protection locked="0"/>
    </xf>
    <xf numFmtId="0" fontId="2" fillId="0" borderId="0" xfId="0" applyFont="1" applyAlignment="1" applyProtection="1">
      <alignment horizontal="right" vertical="top"/>
      <protection locked="0"/>
    </xf>
    <xf numFmtId="6" fontId="2" fillId="7" borderId="3" xfId="2" applyNumberFormat="1" applyFont="1" applyFill="1" applyBorder="1" applyAlignment="1" applyProtection="1">
      <alignment vertical="top"/>
      <protection locked="0"/>
    </xf>
    <xf numFmtId="0" fontId="2" fillId="0" borderId="3" xfId="0" applyFont="1" applyBorder="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33" xfId="0" applyFont="1" applyBorder="1" applyAlignment="1" applyProtection="1">
      <alignment vertical="top" wrapText="1"/>
      <protection locked="0"/>
    </xf>
    <xf numFmtId="0" fontId="0" fillId="0" borderId="0" xfId="0"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33" xfId="0" applyFont="1" applyBorder="1" applyAlignment="1" applyProtection="1">
      <alignment vertical="top" wrapText="1"/>
      <protection locked="0"/>
    </xf>
    <xf numFmtId="0" fontId="2" fillId="0" borderId="0" xfId="0" applyFont="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3" xfId="0" applyBorder="1" applyAlignment="1" applyProtection="1">
      <alignment horizontal="left" vertical="top" wrapText="1"/>
      <protection locked="0"/>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DAEEF3"/>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60"/>
  <sheetViews>
    <sheetView topLeftCell="A12" zoomScaleNormal="100" workbookViewId="0">
      <selection activeCell="E47" sqref="E47"/>
    </sheetView>
  </sheetViews>
  <sheetFormatPr defaultColWidth="9.140625" defaultRowHeight="12.75" x14ac:dyDescent="0.2"/>
  <cols>
    <col min="1" max="1" width="15" style="1" customWidth="1"/>
    <col min="2" max="2" width="36.85546875" style="1" customWidth="1"/>
    <col min="3" max="3" width="18.28515625" style="1" customWidth="1"/>
    <col min="4" max="4" width="17.5703125" style="1" customWidth="1"/>
    <col min="5" max="5" width="19.7109375" style="1" customWidth="1"/>
    <col min="6" max="16384" width="9.140625" style="1"/>
  </cols>
  <sheetData>
    <row r="1" spans="1:6" ht="12.75" customHeight="1" x14ac:dyDescent="0.2"/>
    <row r="2" spans="1:6" x14ac:dyDescent="0.2">
      <c r="A2" s="40"/>
    </row>
    <row r="3" spans="1:6" ht="13.5" thickBot="1" x14ac:dyDescent="0.25">
      <c r="A3" s="3" t="s">
        <v>0</v>
      </c>
      <c r="B3" s="50" t="s">
        <v>1</v>
      </c>
      <c r="C3" s="42" t="s">
        <v>2</v>
      </c>
      <c r="D3" s="50"/>
      <c r="E3" s="50"/>
      <c r="F3" s="100"/>
    </row>
    <row r="4" spans="1:6" x14ac:dyDescent="0.2">
      <c r="A4" s="3"/>
      <c r="B4" s="4"/>
      <c r="C4" s="43"/>
      <c r="D4" s="44"/>
      <c r="E4" s="44"/>
    </row>
    <row r="5" spans="1:6" ht="13.5" thickBot="1" x14ac:dyDescent="0.25">
      <c r="A5" s="4" t="s">
        <v>3</v>
      </c>
      <c r="B5" s="52">
        <v>100049469</v>
      </c>
      <c r="C5" s="4" t="s">
        <v>4</v>
      </c>
      <c r="D5" s="51" t="s">
        <v>180</v>
      </c>
      <c r="E5" s="50"/>
    </row>
    <row r="6" spans="1:6" ht="13.5" thickBot="1" x14ac:dyDescent="0.25">
      <c r="A6" s="3" t="s">
        <v>5</v>
      </c>
      <c r="B6" s="50" t="s">
        <v>6</v>
      </c>
      <c r="C6" s="5"/>
      <c r="D6" s="3" t="s">
        <v>7</v>
      </c>
      <c r="E6" s="101">
        <v>2021</v>
      </c>
    </row>
    <row r="7" spans="1:6" x14ac:dyDescent="0.2">
      <c r="A7" s="3"/>
      <c r="B7" s="4"/>
      <c r="C7" s="5"/>
      <c r="D7" s="3"/>
      <c r="E7" s="41"/>
    </row>
    <row r="8" spans="1:6" x14ac:dyDescent="0.2">
      <c r="A8" s="3"/>
      <c r="B8" s="4"/>
      <c r="C8" s="5"/>
      <c r="D8" s="3"/>
      <c r="E8" s="41" t="s">
        <v>8</v>
      </c>
    </row>
    <row r="9" spans="1:6" ht="13.5" thickBot="1" x14ac:dyDescent="0.25">
      <c r="A9" s="4" t="s">
        <v>9</v>
      </c>
      <c r="B9" s="4"/>
      <c r="D9" s="3" t="s">
        <v>10</v>
      </c>
      <c r="E9" s="102"/>
    </row>
    <row r="10" spans="1:6" ht="13.5" thickBot="1" x14ac:dyDescent="0.25">
      <c r="A10" s="50"/>
      <c r="B10" s="50" t="s">
        <v>180</v>
      </c>
      <c r="C10" s="5"/>
      <c r="D10" s="3" t="s">
        <v>11</v>
      </c>
      <c r="E10" s="102"/>
    </row>
    <row r="11" spans="1:6" ht="13.5" thickBot="1" x14ac:dyDescent="0.25">
      <c r="A11" s="3" t="s">
        <v>12</v>
      </c>
      <c r="B11" s="4"/>
      <c r="C11" s="5"/>
      <c r="D11" s="3" t="s">
        <v>13</v>
      </c>
      <c r="E11" s="102"/>
    </row>
    <row r="12" spans="1:6" ht="13.5" thickBot="1" x14ac:dyDescent="0.25">
      <c r="A12" s="3" t="s">
        <v>14</v>
      </c>
      <c r="B12" s="50" t="s">
        <v>181</v>
      </c>
      <c r="C12" s="5"/>
      <c r="D12" s="42" t="s">
        <v>15</v>
      </c>
      <c r="E12" s="102"/>
    </row>
    <row r="13" spans="1:6" ht="13.5" thickBot="1" x14ac:dyDescent="0.25">
      <c r="A13" s="4" t="s">
        <v>16</v>
      </c>
      <c r="B13" s="101"/>
      <c r="C13" s="5"/>
      <c r="E13" s="102"/>
    </row>
    <row r="14" spans="1:6" ht="13.5" thickBot="1" x14ac:dyDescent="0.25">
      <c r="A14" s="3"/>
      <c r="B14" s="4"/>
      <c r="C14" s="4"/>
      <c r="D14" s="42" t="s">
        <v>17</v>
      </c>
      <c r="E14" s="102"/>
    </row>
    <row r="15" spans="1:6" ht="13.5" thickBot="1" x14ac:dyDescent="0.25">
      <c r="E15" s="102"/>
    </row>
    <row r="16" spans="1:6" x14ac:dyDescent="0.2">
      <c r="A16" s="6"/>
      <c r="B16" s="6"/>
      <c r="C16" s="6"/>
      <c r="D16" s="6"/>
      <c r="E16" s="6"/>
    </row>
    <row r="17" spans="1:5" x14ac:dyDescent="0.2">
      <c r="A17" s="7" t="s">
        <v>18</v>
      </c>
      <c r="B17" s="7" t="s">
        <v>19</v>
      </c>
      <c r="C17" s="7" t="s">
        <v>20</v>
      </c>
      <c r="D17" s="7" t="s">
        <v>21</v>
      </c>
      <c r="E17" s="7"/>
    </row>
    <row r="18" spans="1:5" ht="13.5" thickBot="1" x14ac:dyDescent="0.25">
      <c r="A18" s="8"/>
      <c r="B18" s="8"/>
      <c r="C18" s="9" t="s">
        <v>22</v>
      </c>
      <c r="D18" s="9" t="s">
        <v>23</v>
      </c>
      <c r="E18" s="9" t="s">
        <v>24</v>
      </c>
    </row>
    <row r="19" spans="1:5" ht="18.600000000000001" customHeight="1" x14ac:dyDescent="0.2">
      <c r="A19" s="10">
        <v>100</v>
      </c>
      <c r="B19" s="103" t="s">
        <v>25</v>
      </c>
      <c r="C19" s="29">
        <f>'FY 21 Instruction'!H29</f>
        <v>0</v>
      </c>
      <c r="D19" s="30">
        <f>'FY 21 Support Services'!H33</f>
        <v>1302404</v>
      </c>
      <c r="E19" s="31">
        <f>SUM(C19+D19)</f>
        <v>1302404</v>
      </c>
    </row>
    <row r="20" spans="1:5" ht="18.600000000000001" customHeight="1" x14ac:dyDescent="0.2">
      <c r="A20" s="10">
        <v>200</v>
      </c>
      <c r="B20" s="103" t="s">
        <v>26</v>
      </c>
      <c r="C20" s="32">
        <f>'FY 21 Instruction'!H46</f>
        <v>0</v>
      </c>
      <c r="D20" s="30">
        <f>'FY 21 Support Services'!H72</f>
        <v>540375</v>
      </c>
      <c r="E20" s="31">
        <f>SUM(C20+D20)</f>
        <v>540375</v>
      </c>
    </row>
    <row r="21" spans="1:5" ht="18.75" customHeight="1" x14ac:dyDescent="0.2">
      <c r="A21" s="10">
        <v>300</v>
      </c>
      <c r="B21" s="33" t="s">
        <v>27</v>
      </c>
      <c r="C21" s="30">
        <f>'FY 21 Instruction'!H65</f>
        <v>0</v>
      </c>
      <c r="D21" s="30">
        <f>'FY 21 Support Services'!H91</f>
        <v>173988</v>
      </c>
      <c r="E21" s="31">
        <f>SUM(C21+D21)</f>
        <v>173988</v>
      </c>
    </row>
    <row r="22" spans="1:5" ht="18.75" customHeight="1" x14ac:dyDescent="0.2">
      <c r="A22" s="10">
        <v>400</v>
      </c>
      <c r="B22" s="33" t="s">
        <v>28</v>
      </c>
      <c r="C22" s="30">
        <f>'FY 21 Instruction'!H78</f>
        <v>0</v>
      </c>
      <c r="D22" s="30">
        <f>'FY 21 Support Services'!H105</f>
        <v>22950</v>
      </c>
      <c r="E22" s="31">
        <f>SUM(C22+D22)</f>
        <v>22950</v>
      </c>
    </row>
    <row r="23" spans="1:5" ht="18.75" customHeight="1" x14ac:dyDescent="0.2">
      <c r="A23" s="12">
        <v>500</v>
      </c>
      <c r="B23" s="35" t="s">
        <v>29</v>
      </c>
      <c r="C23" s="11">
        <f>'FY 21 Instruction'!H83+'FY 21 Instruction'!H88</f>
        <v>0</v>
      </c>
      <c r="D23" s="11">
        <f>'FY 21 Support Services'!H110+'FY 21 Support Services'!H115</f>
        <v>0</v>
      </c>
      <c r="E23" s="13"/>
    </row>
    <row r="24" spans="1:5" ht="18.75" customHeight="1" x14ac:dyDescent="0.2">
      <c r="A24" s="14"/>
      <c r="B24" s="35" t="s">
        <v>30</v>
      </c>
      <c r="C24" s="11">
        <f>'FY 21 Instruction'!H117+'FY 21 Instruction'!H122</f>
        <v>0</v>
      </c>
      <c r="D24" s="11">
        <f>'FY 21 Support Services'!H144+'FY 21 Support Services'!H149</f>
        <v>16900</v>
      </c>
      <c r="E24" s="15"/>
    </row>
    <row r="25" spans="1:5" ht="18.75" customHeight="1" x14ac:dyDescent="0.2">
      <c r="A25" s="14"/>
      <c r="B25" s="35" t="s">
        <v>31</v>
      </c>
      <c r="C25" s="11">
        <f>'FY 21 Instruction'!H93+'FY 21 Instruction'!H98+'FY 21 Instruction'!H103+'FY 21 Instruction'!H108+'FY 21 Instruction'!H129</f>
        <v>0</v>
      </c>
      <c r="D25" s="11">
        <f>'FY 21 Support Services'!H120+'FY 21 Support Services'!H125+'FY 21 Support Services'!H130+'FY 21 Support Services'!H135+'FY 21 Support Services'!H156</f>
        <v>13840</v>
      </c>
      <c r="E25" s="16"/>
    </row>
    <row r="26" spans="1:5" ht="17.25" customHeight="1" x14ac:dyDescent="0.2">
      <c r="A26" s="17"/>
      <c r="B26" s="47" t="s">
        <v>32</v>
      </c>
      <c r="C26" s="29">
        <f>SUM(C23:C25)</f>
        <v>0</v>
      </c>
      <c r="D26" s="29">
        <f>SUM(D23:D25)</f>
        <v>30740</v>
      </c>
      <c r="E26" s="30">
        <f>SUM(C26+D26)</f>
        <v>30740</v>
      </c>
    </row>
    <row r="27" spans="1:5" ht="18" customHeight="1" x14ac:dyDescent="0.2">
      <c r="A27" s="12">
        <v>600</v>
      </c>
      <c r="B27" s="35" t="s">
        <v>33</v>
      </c>
      <c r="C27" s="11">
        <f>'FY 21 Instruction'!H147</f>
        <v>0</v>
      </c>
      <c r="D27" s="11">
        <f>'FY 21 Support Services'!H174</f>
        <v>40595</v>
      </c>
      <c r="E27" s="15"/>
    </row>
    <row r="28" spans="1:5" ht="18" customHeight="1" x14ac:dyDescent="0.2">
      <c r="A28" s="14"/>
      <c r="B28" s="35" t="s">
        <v>34</v>
      </c>
      <c r="C28" s="11">
        <f>'FY 21 Instruction'!H152</f>
        <v>0</v>
      </c>
      <c r="D28" s="11">
        <f>'FY 21 Support Services'!H179</f>
        <v>0</v>
      </c>
      <c r="E28" s="15"/>
    </row>
    <row r="29" spans="1:5" ht="17.25" customHeight="1" x14ac:dyDescent="0.2">
      <c r="A29" s="14"/>
      <c r="B29" s="28" t="s">
        <v>35</v>
      </c>
      <c r="C29" s="11">
        <f>'FY 21 Instruction'!H165</f>
        <v>0</v>
      </c>
      <c r="D29" s="11">
        <f>'FY 21 Support Services'!H192</f>
        <v>25000</v>
      </c>
      <c r="E29" s="15"/>
    </row>
    <row r="30" spans="1:5" ht="17.25" customHeight="1" x14ac:dyDescent="0.2">
      <c r="A30" s="14"/>
      <c r="B30" s="35" t="s">
        <v>36</v>
      </c>
      <c r="C30" s="11">
        <f>'FY 21 Instruction'!H171</f>
        <v>0</v>
      </c>
      <c r="D30" s="11">
        <f>'FY 21 Support Services'!H198</f>
        <v>0</v>
      </c>
      <c r="E30" s="15"/>
    </row>
    <row r="31" spans="1:5" ht="18.75" customHeight="1" x14ac:dyDescent="0.2">
      <c r="A31" s="14"/>
      <c r="B31" s="39" t="s">
        <v>37</v>
      </c>
      <c r="C31" s="11">
        <f>'FY 21 Instruction'!H177</f>
        <v>0</v>
      </c>
      <c r="D31" s="11">
        <f>'FY 21 Support Services'!H204</f>
        <v>18500</v>
      </c>
      <c r="E31" s="15"/>
    </row>
    <row r="32" spans="1:5" ht="18.75" customHeight="1" x14ac:dyDescent="0.2">
      <c r="A32" s="14"/>
      <c r="B32" s="35" t="s">
        <v>38</v>
      </c>
      <c r="C32" s="11">
        <f>'FY 21 Instruction'!H184</f>
        <v>0</v>
      </c>
      <c r="D32" s="11">
        <f>'FY 21 Support Services'!H211</f>
        <v>0</v>
      </c>
      <c r="E32" s="15"/>
    </row>
    <row r="33" spans="1:6" ht="18.75" customHeight="1" x14ac:dyDescent="0.2">
      <c r="A33" s="14"/>
      <c r="B33" s="35" t="s">
        <v>39</v>
      </c>
      <c r="C33" s="11">
        <f>'FY 21 Instruction'!H193</f>
        <v>0</v>
      </c>
      <c r="D33" s="11">
        <f>'FY 21 Support Services'!H220</f>
        <v>7950</v>
      </c>
      <c r="E33" s="15"/>
    </row>
    <row r="34" spans="1:6" ht="18" customHeight="1" x14ac:dyDescent="0.2">
      <c r="A34" s="14"/>
      <c r="B34" s="35" t="s">
        <v>40</v>
      </c>
      <c r="C34" s="11">
        <f>'FY 21 Instruction'!H198</f>
        <v>0</v>
      </c>
      <c r="D34" s="11">
        <f>'FY 21 Support Services'!H225</f>
        <v>7000</v>
      </c>
      <c r="E34" s="15"/>
    </row>
    <row r="35" spans="1:6" ht="18" customHeight="1" x14ac:dyDescent="0.2">
      <c r="A35" s="17"/>
      <c r="B35" s="47" t="s">
        <v>41</v>
      </c>
      <c r="C35" s="29">
        <f>SUM(C27:C34)</f>
        <v>0</v>
      </c>
      <c r="D35" s="29">
        <f>SUM(D27:D34)</f>
        <v>99045</v>
      </c>
      <c r="E35" s="30">
        <f>SUM(C35+D35)</f>
        <v>99045</v>
      </c>
    </row>
    <row r="36" spans="1:6" ht="18" customHeight="1" x14ac:dyDescent="0.2">
      <c r="A36" s="12">
        <v>800</v>
      </c>
      <c r="B36" s="35" t="s">
        <v>42</v>
      </c>
      <c r="C36" s="11">
        <f>'FY 21 Instruction'!H215</f>
        <v>0</v>
      </c>
      <c r="D36" s="11">
        <f>'FY 21 Support Services'!H242</f>
        <v>3482</v>
      </c>
      <c r="E36" s="15"/>
    </row>
    <row r="37" spans="1:6" ht="18" customHeight="1" x14ac:dyDescent="0.2">
      <c r="A37" s="14"/>
      <c r="B37" s="35" t="s">
        <v>43</v>
      </c>
      <c r="C37" s="11">
        <f>'FY 21 Instruction'!H219</f>
        <v>0</v>
      </c>
      <c r="D37" s="11">
        <f>'FY 21 Support Services'!H246</f>
        <v>0</v>
      </c>
      <c r="E37" s="15"/>
    </row>
    <row r="38" spans="1:6" ht="18.75" customHeight="1" x14ac:dyDescent="0.2">
      <c r="A38" s="14"/>
      <c r="B38" s="35" t="s">
        <v>44</v>
      </c>
      <c r="C38" s="11">
        <f>'FY 21 Instruction'!H223</f>
        <v>0</v>
      </c>
      <c r="D38" s="11">
        <f>'FY 21 Support Services'!H250</f>
        <v>0</v>
      </c>
      <c r="E38" s="16"/>
    </row>
    <row r="39" spans="1:6" ht="18.75" customHeight="1" thickBot="1" x14ac:dyDescent="0.25">
      <c r="A39" s="17"/>
      <c r="B39" s="47" t="s">
        <v>45</v>
      </c>
      <c r="C39" s="29">
        <f>SUM(C36:C38)</f>
        <v>0</v>
      </c>
      <c r="D39" s="29">
        <f>SUM(D36:D38)</f>
        <v>3482</v>
      </c>
      <c r="E39" s="30">
        <f>SUM(C39+D39)</f>
        <v>3482</v>
      </c>
    </row>
    <row r="40" spans="1:6" ht="18.75" customHeight="1" thickBot="1" x14ac:dyDescent="0.25">
      <c r="A40" s="104" t="s">
        <v>46</v>
      </c>
      <c r="B40" s="18"/>
      <c r="C40" s="19">
        <f>SUM(C19+C20+C21+C22+C26+C35+C39)</f>
        <v>0</v>
      </c>
      <c r="D40" s="19">
        <f>SUM(D19+D20+D21+D22+D26+D35+D39)</f>
        <v>2172984</v>
      </c>
      <c r="E40" s="63">
        <f>SUM(C40+D40)</f>
        <v>2172984</v>
      </c>
    </row>
    <row r="41" spans="1:6" ht="19.5" customHeight="1" thickBot="1" x14ac:dyDescent="0.25">
      <c r="A41" s="70" t="s">
        <v>47</v>
      </c>
      <c r="B41" s="59">
        <v>4.0800000000000003E-2</v>
      </c>
      <c r="C41" s="58">
        <f>'FY 21 Instruction'!H231</f>
        <v>0</v>
      </c>
      <c r="D41" s="58">
        <f>'FY 21 Support Services'!H258</f>
        <v>0</v>
      </c>
      <c r="E41" s="64">
        <f>SUM(C41+D41)</f>
        <v>0</v>
      </c>
      <c r="F41" s="60"/>
    </row>
    <row r="42" spans="1:6" ht="18" customHeight="1" x14ac:dyDescent="0.2">
      <c r="A42" s="65">
        <v>700</v>
      </c>
      <c r="B42" s="28" t="s">
        <v>48</v>
      </c>
      <c r="C42" s="57">
        <f>'FY 21 Instruction'!H236</f>
        <v>0</v>
      </c>
      <c r="D42" s="57">
        <f>'FY 21 Support Services'!H263</f>
        <v>0</v>
      </c>
      <c r="E42" s="66"/>
    </row>
    <row r="43" spans="1:6" ht="18" customHeight="1" x14ac:dyDescent="0.2">
      <c r="A43" s="14"/>
      <c r="B43" s="55" t="s">
        <v>49</v>
      </c>
      <c r="C43" s="11">
        <f>'FY 21 Instruction'!H240</f>
        <v>0</v>
      </c>
      <c r="D43" s="11">
        <f>'FY 21 Support Services'!H267</f>
        <v>0</v>
      </c>
      <c r="E43" s="15"/>
    </row>
    <row r="44" spans="1:6" ht="18" customHeight="1" x14ac:dyDescent="0.2">
      <c r="A44" s="67"/>
      <c r="B44" s="54" t="s">
        <v>50</v>
      </c>
      <c r="C44" s="48">
        <f>SUM(C42:C43)</f>
        <v>0</v>
      </c>
      <c r="D44" s="48">
        <f>SUM(D42:D43)</f>
        <v>0</v>
      </c>
      <c r="E44" s="31">
        <f>SUM(C44+D44)</f>
        <v>0</v>
      </c>
    </row>
    <row r="45" spans="1:6" ht="18" customHeight="1" x14ac:dyDescent="0.2">
      <c r="A45" s="68" t="s">
        <v>51</v>
      </c>
      <c r="B45" s="55" t="s">
        <v>52</v>
      </c>
      <c r="C45" s="11">
        <f>'FY 21 Instruction'!H255</f>
        <v>0</v>
      </c>
      <c r="D45" s="46">
        <f>'FY 21 Support Services'!H282</f>
        <v>0</v>
      </c>
      <c r="E45" s="16"/>
    </row>
    <row r="46" spans="1:6" ht="18.75" customHeight="1" thickBot="1" x14ac:dyDescent="0.25">
      <c r="A46" s="69"/>
      <c r="B46" s="47" t="s">
        <v>53</v>
      </c>
      <c r="C46" s="30">
        <f>SUM(C45)</f>
        <v>0</v>
      </c>
      <c r="D46" s="30">
        <f>SUM(D45)</f>
        <v>0</v>
      </c>
      <c r="E46" s="31">
        <f>SUM(C46+D46)</f>
        <v>0</v>
      </c>
    </row>
    <row r="47" spans="1:6" ht="20.25" customHeight="1" thickBot="1" x14ac:dyDescent="0.25">
      <c r="A47" s="105" t="s">
        <v>24</v>
      </c>
      <c r="B47" s="34"/>
      <c r="C47" s="49">
        <f>C40+C41+C44+C46</f>
        <v>0</v>
      </c>
      <c r="D47" s="49">
        <f>D40+D41+D44+D46</f>
        <v>2172984</v>
      </c>
      <c r="E47" s="53">
        <f>E40+E41+E44+E46</f>
        <v>2172984</v>
      </c>
    </row>
    <row r="49" spans="1:5" x14ac:dyDescent="0.2">
      <c r="E49" s="61"/>
    </row>
    <row r="50" spans="1:5" ht="15" thickBot="1" x14ac:dyDescent="0.25">
      <c r="A50" s="20" t="s">
        <v>54</v>
      </c>
      <c r="B50" s="106"/>
      <c r="C50" s="106"/>
      <c r="D50" s="20" t="s">
        <v>55</v>
      </c>
      <c r="E50" s="107"/>
    </row>
    <row r="51" spans="1:5" ht="14.25" x14ac:dyDescent="0.2">
      <c r="A51" s="20"/>
      <c r="B51" s="21" t="s">
        <v>56</v>
      </c>
      <c r="C51" s="20"/>
      <c r="D51"/>
    </row>
    <row r="52" spans="1:5" ht="14.25" x14ac:dyDescent="0.2">
      <c r="A52" s="2"/>
      <c r="B52" s="62"/>
      <c r="C52" s="2"/>
      <c r="D52" s="2"/>
      <c r="E52" s="2"/>
    </row>
    <row r="53" spans="1:5" ht="15" thickBot="1" x14ac:dyDescent="0.25">
      <c r="A53" s="20" t="s">
        <v>57</v>
      </c>
      <c r="B53" s="51" t="s">
        <v>176</v>
      </c>
      <c r="C53" s="50"/>
      <c r="D53" s="2"/>
      <c r="E53" s="2"/>
    </row>
    <row r="54" spans="1:5" x14ac:dyDescent="0.2">
      <c r="A54"/>
      <c r="B54" s="36" t="s">
        <v>58</v>
      </c>
    </row>
    <row r="55" spans="1:5" ht="13.5" thickBot="1" x14ac:dyDescent="0.25">
      <c r="A55" s="36" t="s">
        <v>59</v>
      </c>
      <c r="B55"/>
      <c r="C55"/>
      <c r="D55"/>
      <c r="E55"/>
    </row>
    <row r="56" spans="1:5" ht="13.5" thickTop="1" x14ac:dyDescent="0.2">
      <c r="A56" s="40"/>
      <c r="C56" s="108" t="s">
        <v>60</v>
      </c>
      <c r="D56" s="22"/>
      <c r="E56" s="23"/>
    </row>
    <row r="57" spans="1:5" x14ac:dyDescent="0.2">
      <c r="A57" s="36" t="s">
        <v>61</v>
      </c>
      <c r="B57"/>
      <c r="C57" s="24"/>
      <c r="D57"/>
      <c r="E57" s="25"/>
    </row>
    <row r="58" spans="1:5" x14ac:dyDescent="0.2">
      <c r="A58" s="36" t="s">
        <v>62</v>
      </c>
      <c r="B58"/>
      <c r="C58" s="24" t="s">
        <v>63</v>
      </c>
      <c r="D58"/>
      <c r="E58" s="38" t="s">
        <v>64</v>
      </c>
    </row>
    <row r="59" spans="1:5" ht="13.5" thickBot="1" x14ac:dyDescent="0.25">
      <c r="A59" s="36" t="s">
        <v>65</v>
      </c>
      <c r="B59"/>
      <c r="C59" s="26" t="s">
        <v>66</v>
      </c>
      <c r="D59" s="27"/>
      <c r="E59" s="37" t="s">
        <v>67</v>
      </c>
    </row>
    <row r="60" spans="1:5" ht="13.5" thickTop="1" x14ac:dyDescent="0.2">
      <c r="A60" s="45" t="s">
        <v>68</v>
      </c>
      <c r="B60"/>
      <c r="C60"/>
      <c r="D60"/>
      <c r="E60"/>
    </row>
  </sheetData>
  <sheetProtection algorithmName="SHA-512" hashValue="fFOi1ojSE+36v3VQ55K+ucSjhW1eNZlrJX3mGbhqDtM9RsVy15u/d0CAwIOBpHJD/bZ0LEw4OJGU5K/2KVfRJg==" saltValue="FyM2K+Zh+XcGn5MlWqDomg==" spinCount="100000" sheet="1" objects="1" scenarios="1" formatCells="0"/>
  <pageMargins left="0.75" right="0.25" top="0.70145833333333296" bottom="0.75" header="0.5" footer="0.25"/>
  <pageSetup scale="74" orientation="portrait" r:id="rId1"/>
  <headerFooter alignWithMargins="0">
    <oddHeader xml:space="preserve">&amp;C&amp;"Arial,Bold"&amp;12Nevada Department of Education
State or Federal Budget Expenditure Summary
</oddHeader>
    <oddFooter xml:space="preserve">&amp;L&amp;"Arial,Bold"
&amp;"Arial,Bold Italic"Revised 01/30/17&amp;C840-4 (10.3)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M256"/>
  <sheetViews>
    <sheetView zoomScaleNormal="100" workbookViewId="0">
      <pane ySplit="7" topLeftCell="A36" activePane="bottomLeft" state="frozen"/>
      <selection pane="bottomLeft" activeCell="B48" sqref="B48"/>
    </sheetView>
  </sheetViews>
  <sheetFormatPr defaultColWidth="9.140625" defaultRowHeight="12.75" x14ac:dyDescent="0.2"/>
  <cols>
    <col min="1" max="1" width="8.7109375" style="73" customWidth="1"/>
    <col min="2" max="2" width="12.7109375" style="73" customWidth="1"/>
    <col min="3" max="3" width="31.7109375" style="80" customWidth="1"/>
    <col min="4" max="4" width="6.7109375" style="73" customWidth="1"/>
    <col min="5" max="5" width="10.7109375" style="73" customWidth="1"/>
    <col min="6" max="6" width="17.7109375" style="73" customWidth="1"/>
    <col min="7" max="7" width="13.7109375" style="79" customWidth="1"/>
    <col min="8" max="8" width="17.42578125" style="79" customWidth="1"/>
    <col min="9" max="9" width="13.7109375" style="73" customWidth="1"/>
    <col min="10" max="16384" width="9.140625" style="73"/>
  </cols>
  <sheetData>
    <row r="1" spans="1:11" x14ac:dyDescent="0.2">
      <c r="A1" s="72"/>
      <c r="B1" s="72"/>
      <c r="C1" s="109"/>
      <c r="D1" s="110"/>
      <c r="E1" s="110"/>
      <c r="F1" s="110"/>
      <c r="G1" s="111"/>
      <c r="H1" s="111"/>
      <c r="I1" s="112"/>
      <c r="J1" s="112"/>
      <c r="K1" s="112"/>
    </row>
    <row r="2" spans="1:11" x14ac:dyDescent="0.2">
      <c r="A2" s="112"/>
      <c r="B2" s="76" t="s">
        <v>0</v>
      </c>
      <c r="C2" s="113" t="str">
        <f>'FY 21 Summary '!B3</f>
        <v>Washoe County School District</v>
      </c>
      <c r="D2" s="110"/>
      <c r="E2" s="110"/>
      <c r="F2" s="110"/>
      <c r="G2" s="76" t="s">
        <v>69</v>
      </c>
      <c r="H2" s="75">
        <f>+'FY 21 Summary '!D3</f>
        <v>0</v>
      </c>
      <c r="I2" s="112"/>
      <c r="J2" s="112"/>
      <c r="K2" s="112"/>
    </row>
    <row r="3" spans="1:11" x14ac:dyDescent="0.2">
      <c r="A3" s="112"/>
      <c r="B3" s="76" t="s">
        <v>4</v>
      </c>
      <c r="C3" s="90" t="str">
        <f>'FY 21 Summary '!D5</f>
        <v>NWRPDP</v>
      </c>
      <c r="D3" s="114"/>
      <c r="E3" s="110"/>
      <c r="F3" s="110"/>
      <c r="G3" s="76" t="s">
        <v>70</v>
      </c>
      <c r="H3" s="77">
        <f>'FY 21 Summary '!E6</f>
        <v>2021</v>
      </c>
      <c r="I3" s="115"/>
      <c r="J3" s="112"/>
      <c r="K3" s="112"/>
    </row>
    <row r="4" spans="1:11" x14ac:dyDescent="0.2">
      <c r="A4" s="74"/>
      <c r="B4" s="74"/>
      <c r="C4" s="116"/>
      <c r="D4" s="74"/>
      <c r="E4" s="110"/>
      <c r="F4" s="110"/>
      <c r="G4" s="111"/>
      <c r="H4" s="111"/>
      <c r="I4" s="115"/>
      <c r="J4" s="112"/>
      <c r="K4" s="112"/>
    </row>
    <row r="5" spans="1:11" s="78" customFormat="1" x14ac:dyDescent="0.2">
      <c r="A5" s="117"/>
      <c r="B5" s="117"/>
      <c r="C5" s="118"/>
      <c r="D5" s="117"/>
      <c r="E5" s="117"/>
      <c r="F5" s="117"/>
      <c r="G5" s="119"/>
      <c r="H5" s="119"/>
      <c r="I5" s="117"/>
      <c r="J5" s="117"/>
      <c r="K5" s="117"/>
    </row>
    <row r="6" spans="1:11" ht="13.5" thickBot="1" x14ac:dyDescent="0.25">
      <c r="A6" s="117"/>
      <c r="B6" s="117" t="s">
        <v>71</v>
      </c>
      <c r="C6" s="118" t="s">
        <v>72</v>
      </c>
      <c r="D6" s="117" t="s">
        <v>73</v>
      </c>
      <c r="E6" s="117" t="s">
        <v>74</v>
      </c>
      <c r="F6" s="117" t="s">
        <v>75</v>
      </c>
      <c r="G6" s="119" t="s">
        <v>76</v>
      </c>
      <c r="H6" s="120"/>
      <c r="I6" s="112"/>
      <c r="J6" s="112"/>
      <c r="K6" s="112"/>
    </row>
    <row r="7" spans="1:11" ht="27.75" customHeight="1" thickBot="1" x14ac:dyDescent="0.25">
      <c r="A7" s="56" t="s">
        <v>77</v>
      </c>
      <c r="B7" s="56" t="s">
        <v>78</v>
      </c>
      <c r="C7" s="56" t="s">
        <v>79</v>
      </c>
      <c r="D7" s="121" t="s">
        <v>80</v>
      </c>
      <c r="E7" s="56" t="s">
        <v>81</v>
      </c>
      <c r="F7" s="121" t="s">
        <v>82</v>
      </c>
      <c r="G7" s="122" t="s">
        <v>83</v>
      </c>
      <c r="H7" s="123" t="s">
        <v>84</v>
      </c>
      <c r="I7" s="112"/>
      <c r="J7" s="112"/>
      <c r="K7" s="112"/>
    </row>
    <row r="8" spans="1:11" x14ac:dyDescent="0.2">
      <c r="A8" s="124"/>
      <c r="B8" s="124">
        <v>100</v>
      </c>
      <c r="C8" s="125" t="s">
        <v>85</v>
      </c>
      <c r="D8" s="126"/>
      <c r="E8" s="127"/>
      <c r="F8" s="128"/>
      <c r="G8" s="129"/>
      <c r="H8" s="130"/>
      <c r="I8" s="112"/>
      <c r="J8" s="112"/>
      <c r="K8" s="112"/>
    </row>
    <row r="9" spans="1:11" x14ac:dyDescent="0.2">
      <c r="A9" s="97"/>
      <c r="B9" s="97">
        <v>1110</v>
      </c>
      <c r="C9" s="71" t="s">
        <v>86</v>
      </c>
      <c r="D9" s="131"/>
      <c r="E9" s="132"/>
      <c r="F9" s="133"/>
      <c r="G9" s="134">
        <f t="shared" ref="G9:G22" si="0">SUM(E9*F9)</f>
        <v>0</v>
      </c>
      <c r="H9" s="135"/>
      <c r="I9" s="112"/>
      <c r="J9" s="112"/>
      <c r="K9" s="112"/>
    </row>
    <row r="10" spans="1:11" x14ac:dyDescent="0.2">
      <c r="A10" s="97"/>
      <c r="B10" s="97">
        <v>1111</v>
      </c>
      <c r="C10" s="71" t="s">
        <v>87</v>
      </c>
      <c r="D10" s="131"/>
      <c r="E10" s="132"/>
      <c r="F10" s="133"/>
      <c r="G10" s="134">
        <f t="shared" si="0"/>
        <v>0</v>
      </c>
      <c r="H10" s="135"/>
      <c r="I10" s="112"/>
      <c r="J10" s="112"/>
      <c r="K10" s="112"/>
    </row>
    <row r="11" spans="1:11" x14ac:dyDescent="0.2">
      <c r="A11" s="97"/>
      <c r="B11" s="97">
        <v>1230</v>
      </c>
      <c r="C11" s="71" t="s">
        <v>88</v>
      </c>
      <c r="D11" s="131"/>
      <c r="E11" s="132"/>
      <c r="F11" s="133"/>
      <c r="G11" s="134">
        <f t="shared" si="0"/>
        <v>0</v>
      </c>
      <c r="H11" s="135"/>
      <c r="I11" s="112"/>
      <c r="J11" s="112"/>
      <c r="K11" s="112"/>
    </row>
    <row r="12" spans="1:11" x14ac:dyDescent="0.2">
      <c r="A12" s="97"/>
      <c r="B12" s="97">
        <v>1170</v>
      </c>
      <c r="C12" s="71" t="s">
        <v>89</v>
      </c>
      <c r="D12" s="131"/>
      <c r="E12" s="132"/>
      <c r="F12" s="133"/>
      <c r="G12" s="134">
        <f t="shared" si="0"/>
        <v>0</v>
      </c>
      <c r="H12" s="135"/>
      <c r="I12" s="112"/>
      <c r="J12" s="112"/>
      <c r="K12" s="112"/>
    </row>
    <row r="13" spans="1:11" x14ac:dyDescent="0.2">
      <c r="A13" s="97"/>
      <c r="B13" s="97">
        <v>1120</v>
      </c>
      <c r="C13" s="71" t="s">
        <v>90</v>
      </c>
      <c r="D13" s="131"/>
      <c r="E13" s="132"/>
      <c r="F13" s="133"/>
      <c r="G13" s="134">
        <f t="shared" si="0"/>
        <v>0</v>
      </c>
      <c r="H13" s="135"/>
      <c r="I13" s="112"/>
      <c r="J13" s="112"/>
      <c r="K13" s="112"/>
    </row>
    <row r="14" spans="1:11" x14ac:dyDescent="0.2">
      <c r="A14" s="97"/>
      <c r="B14" s="97">
        <v>1121</v>
      </c>
      <c r="C14" s="71" t="s">
        <v>91</v>
      </c>
      <c r="D14" s="131"/>
      <c r="E14" s="132"/>
      <c r="F14" s="133"/>
      <c r="G14" s="134">
        <f t="shared" si="0"/>
        <v>0</v>
      </c>
      <c r="H14" s="135"/>
      <c r="I14" s="112"/>
      <c r="J14" s="112"/>
      <c r="K14" s="112"/>
    </row>
    <row r="15" spans="1:11" x14ac:dyDescent="0.2">
      <c r="A15" s="97"/>
      <c r="B15" s="97">
        <v>1690</v>
      </c>
      <c r="C15" s="71" t="s">
        <v>92</v>
      </c>
      <c r="D15" s="131"/>
      <c r="E15" s="132"/>
      <c r="F15" s="133"/>
      <c r="G15" s="134">
        <f t="shared" si="0"/>
        <v>0</v>
      </c>
      <c r="H15" s="135"/>
      <c r="I15" s="112"/>
      <c r="J15" s="112"/>
      <c r="K15" s="112"/>
    </row>
    <row r="16" spans="1:11" x14ac:dyDescent="0.2">
      <c r="A16" s="97"/>
      <c r="B16" s="97">
        <v>1691</v>
      </c>
      <c r="C16" s="71" t="s">
        <v>93</v>
      </c>
      <c r="D16" s="131"/>
      <c r="E16" s="132"/>
      <c r="F16" s="133"/>
      <c r="G16" s="134">
        <f t="shared" si="0"/>
        <v>0</v>
      </c>
      <c r="H16" s="135"/>
      <c r="I16" s="112"/>
      <c r="J16" s="112"/>
      <c r="K16" s="112"/>
    </row>
    <row r="17" spans="1:8" x14ac:dyDescent="0.2">
      <c r="A17" s="97"/>
      <c r="B17" s="97">
        <v>1691</v>
      </c>
      <c r="C17" s="71" t="s">
        <v>94</v>
      </c>
      <c r="D17" s="131"/>
      <c r="E17" s="132"/>
      <c r="F17" s="133"/>
      <c r="G17" s="134">
        <f t="shared" si="0"/>
        <v>0</v>
      </c>
      <c r="H17" s="135"/>
    </row>
    <row r="18" spans="1:8" x14ac:dyDescent="0.2">
      <c r="A18" s="97"/>
      <c r="B18" s="97">
        <v>1210</v>
      </c>
      <c r="C18" s="71" t="s">
        <v>95</v>
      </c>
      <c r="D18" s="131"/>
      <c r="E18" s="132"/>
      <c r="F18" s="133"/>
      <c r="G18" s="134">
        <f t="shared" si="0"/>
        <v>0</v>
      </c>
      <c r="H18" s="135"/>
    </row>
    <row r="19" spans="1:8" x14ac:dyDescent="0.2">
      <c r="A19" s="97"/>
      <c r="B19" s="97"/>
      <c r="C19" s="71"/>
      <c r="D19" s="131"/>
      <c r="E19" s="132"/>
      <c r="F19" s="133"/>
      <c r="G19" s="134">
        <f t="shared" si="0"/>
        <v>0</v>
      </c>
      <c r="H19" s="135"/>
    </row>
    <row r="20" spans="1:8" x14ac:dyDescent="0.2">
      <c r="A20" s="97"/>
      <c r="B20" s="97"/>
      <c r="C20" s="71"/>
      <c r="D20" s="131"/>
      <c r="E20" s="132"/>
      <c r="F20" s="133"/>
      <c r="G20" s="134">
        <f t="shared" si="0"/>
        <v>0</v>
      </c>
      <c r="H20" s="135"/>
    </row>
    <row r="21" spans="1:8" x14ac:dyDescent="0.2">
      <c r="A21" s="97"/>
      <c r="B21" s="97"/>
      <c r="C21" s="71"/>
      <c r="D21" s="131"/>
      <c r="E21" s="132"/>
      <c r="F21" s="133"/>
      <c r="G21" s="134">
        <f t="shared" si="0"/>
        <v>0</v>
      </c>
      <c r="H21" s="135"/>
    </row>
    <row r="22" spans="1:8" ht="13.5" thickBot="1" x14ac:dyDescent="0.25">
      <c r="A22" s="136"/>
      <c r="B22" s="136"/>
      <c r="C22" s="93"/>
      <c r="D22" s="137"/>
      <c r="E22" s="138"/>
      <c r="F22" s="139"/>
      <c r="G22" s="140">
        <f t="shared" si="0"/>
        <v>0</v>
      </c>
      <c r="H22" s="141"/>
    </row>
    <row r="23" spans="1:8" x14ac:dyDescent="0.2">
      <c r="A23" s="97"/>
      <c r="B23" s="97"/>
      <c r="C23" s="142" t="s">
        <v>96</v>
      </c>
      <c r="D23" s="143"/>
      <c r="E23" s="143"/>
      <c r="F23" s="144"/>
      <c r="G23" s="145"/>
      <c r="H23" s="135"/>
    </row>
    <row r="24" spans="1:8" ht="40.5" customHeight="1" x14ac:dyDescent="0.2">
      <c r="A24" s="97"/>
      <c r="B24" s="97"/>
      <c r="C24" s="215"/>
      <c r="D24" s="216"/>
      <c r="E24" s="216"/>
      <c r="F24" s="217"/>
      <c r="G24" s="145"/>
      <c r="H24" s="135"/>
    </row>
    <row r="25" spans="1:8" ht="42.75" customHeight="1" x14ac:dyDescent="0.2">
      <c r="A25" s="97"/>
      <c r="B25" s="97"/>
      <c r="C25" s="215"/>
      <c r="D25" s="218"/>
      <c r="E25" s="218"/>
      <c r="F25" s="219"/>
      <c r="G25" s="145"/>
      <c r="H25" s="135"/>
    </row>
    <row r="26" spans="1:8" ht="42.75" customHeight="1" x14ac:dyDescent="0.2">
      <c r="A26" s="97"/>
      <c r="B26" s="97"/>
      <c r="C26" s="215"/>
      <c r="D26" s="216"/>
      <c r="E26" s="216"/>
      <c r="F26" s="217"/>
      <c r="G26" s="145"/>
      <c r="H26" s="135"/>
    </row>
    <row r="27" spans="1:8" ht="42.75" customHeight="1" x14ac:dyDescent="0.2">
      <c r="A27" s="97"/>
      <c r="B27" s="97"/>
      <c r="C27" s="215"/>
      <c r="D27" s="216"/>
      <c r="E27" s="216"/>
      <c r="F27" s="217"/>
      <c r="G27" s="145"/>
      <c r="H27" s="135"/>
    </row>
    <row r="28" spans="1:8" ht="13.5" thickBot="1" x14ac:dyDescent="0.25">
      <c r="A28" s="97"/>
      <c r="B28" s="97"/>
      <c r="C28" s="215"/>
      <c r="D28" s="216"/>
      <c r="E28" s="216"/>
      <c r="F28" s="217"/>
      <c r="G28" s="145"/>
      <c r="H28" s="135"/>
    </row>
    <row r="29" spans="1:8" ht="13.5" thickBot="1" x14ac:dyDescent="0.25">
      <c r="A29" s="136"/>
      <c r="B29" s="136"/>
      <c r="C29" s="146"/>
      <c r="D29" s="147"/>
      <c r="E29" s="147"/>
      <c r="F29" s="81" t="s">
        <v>97</v>
      </c>
      <c r="G29" s="148"/>
      <c r="H29" s="149">
        <f>SUM(G9:G22)</f>
        <v>0</v>
      </c>
    </row>
    <row r="30" spans="1:8" x14ac:dyDescent="0.2">
      <c r="A30" s="124"/>
      <c r="B30" s="124">
        <v>200</v>
      </c>
      <c r="C30" s="96" t="s">
        <v>98</v>
      </c>
      <c r="D30" s="126"/>
      <c r="E30" s="150"/>
      <c r="F30" s="151"/>
      <c r="G30" s="129"/>
      <c r="H30" s="135"/>
    </row>
    <row r="31" spans="1:8" x14ac:dyDescent="0.2">
      <c r="A31" s="97"/>
      <c r="B31" s="97">
        <v>2100</v>
      </c>
      <c r="C31" s="71" t="s">
        <v>99</v>
      </c>
      <c r="D31" s="152"/>
      <c r="E31" s="153">
        <v>9402</v>
      </c>
      <c r="F31" s="154"/>
      <c r="G31" s="134">
        <f t="shared" ref="G31:G40" si="1">ROUNDUP(E31*F31,0)</f>
        <v>0</v>
      </c>
      <c r="H31" s="135"/>
    </row>
    <row r="32" spans="1:8" x14ac:dyDescent="0.2">
      <c r="A32" s="97"/>
      <c r="B32" s="97">
        <v>2101</v>
      </c>
      <c r="C32" s="71" t="s">
        <v>100</v>
      </c>
      <c r="D32" s="152"/>
      <c r="E32" s="153">
        <v>75</v>
      </c>
      <c r="F32" s="155"/>
      <c r="G32" s="134">
        <f t="shared" si="1"/>
        <v>0</v>
      </c>
      <c r="H32" s="135"/>
    </row>
    <row r="33" spans="1:8" x14ac:dyDescent="0.2">
      <c r="A33" s="97"/>
      <c r="B33" s="97">
        <v>2101</v>
      </c>
      <c r="C33" s="71" t="s">
        <v>101</v>
      </c>
      <c r="D33" s="152"/>
      <c r="E33" s="153">
        <v>400</v>
      </c>
      <c r="F33" s="154"/>
      <c r="G33" s="134">
        <f t="shared" si="1"/>
        <v>0</v>
      </c>
      <c r="H33" s="135"/>
    </row>
    <row r="34" spans="1:8" x14ac:dyDescent="0.2">
      <c r="A34" s="97"/>
      <c r="B34" s="97">
        <v>2102</v>
      </c>
      <c r="C34" s="71" t="s">
        <v>102</v>
      </c>
      <c r="D34" s="152"/>
      <c r="E34" s="156">
        <v>2E-3</v>
      </c>
      <c r="F34" s="157"/>
      <c r="G34" s="134">
        <f t="shared" si="1"/>
        <v>0</v>
      </c>
      <c r="H34" s="135"/>
    </row>
    <row r="35" spans="1:8" x14ac:dyDescent="0.2">
      <c r="A35" s="97"/>
      <c r="B35" s="97">
        <v>2200</v>
      </c>
      <c r="C35" s="71" t="s">
        <v>103</v>
      </c>
      <c r="D35" s="152"/>
      <c r="E35" s="156">
        <v>6.2E-2</v>
      </c>
      <c r="F35" s="157"/>
      <c r="G35" s="134">
        <f t="shared" si="1"/>
        <v>0</v>
      </c>
      <c r="H35" s="135"/>
    </row>
    <row r="36" spans="1:8" x14ac:dyDescent="0.2">
      <c r="A36" s="97"/>
      <c r="B36" s="97">
        <v>2300</v>
      </c>
      <c r="C36" s="71" t="s">
        <v>104</v>
      </c>
      <c r="D36" s="152"/>
      <c r="E36" s="156">
        <v>0.29249999999999998</v>
      </c>
      <c r="F36" s="157"/>
      <c r="G36" s="134">
        <f t="shared" si="1"/>
        <v>0</v>
      </c>
      <c r="H36" s="135"/>
    </row>
    <row r="37" spans="1:8" x14ac:dyDescent="0.2">
      <c r="A37" s="97"/>
      <c r="B37" s="97">
        <v>2300</v>
      </c>
      <c r="C37" s="71" t="s">
        <v>105</v>
      </c>
      <c r="D37" s="152"/>
      <c r="E37" s="156">
        <v>0.1525</v>
      </c>
      <c r="F37" s="157"/>
      <c r="G37" s="134">
        <f t="shared" si="1"/>
        <v>0</v>
      </c>
      <c r="H37" s="135"/>
    </row>
    <row r="38" spans="1:8" x14ac:dyDescent="0.2">
      <c r="A38" s="97"/>
      <c r="B38" s="97">
        <v>2400</v>
      </c>
      <c r="C38" s="71" t="s">
        <v>106</v>
      </c>
      <c r="D38" s="152"/>
      <c r="E38" s="156">
        <v>1.4500000000000001E-2</v>
      </c>
      <c r="F38" s="157"/>
      <c r="G38" s="134">
        <f t="shared" si="1"/>
        <v>0</v>
      </c>
      <c r="H38" s="135"/>
    </row>
    <row r="39" spans="1:8" x14ac:dyDescent="0.2">
      <c r="A39" s="97"/>
      <c r="B39" s="97">
        <v>2700</v>
      </c>
      <c r="C39" s="71" t="s">
        <v>107</v>
      </c>
      <c r="D39" s="152"/>
      <c r="E39" s="156">
        <v>4.0000000000000001E-3</v>
      </c>
      <c r="F39" s="157"/>
      <c r="G39" s="134">
        <f t="shared" si="1"/>
        <v>0</v>
      </c>
      <c r="H39" s="135"/>
    </row>
    <row r="40" spans="1:8" x14ac:dyDescent="0.2">
      <c r="A40" s="97"/>
      <c r="B40" s="97">
        <v>2880</v>
      </c>
      <c r="C40" s="71" t="s">
        <v>108</v>
      </c>
      <c r="D40" s="152"/>
      <c r="E40" s="153">
        <v>329</v>
      </c>
      <c r="F40" s="154"/>
      <c r="G40" s="134">
        <f t="shared" si="1"/>
        <v>0</v>
      </c>
      <c r="H40" s="135"/>
    </row>
    <row r="41" spans="1:8" ht="13.5" thickBot="1" x14ac:dyDescent="0.25">
      <c r="A41" s="136"/>
      <c r="B41" s="136"/>
      <c r="C41" s="93"/>
      <c r="D41" s="136"/>
      <c r="E41" s="147"/>
      <c r="F41" s="158"/>
      <c r="G41" s="141"/>
      <c r="H41" s="141"/>
    </row>
    <row r="42" spans="1:8" x14ac:dyDescent="0.2">
      <c r="A42" s="97"/>
      <c r="B42" s="97"/>
      <c r="C42" s="142" t="s">
        <v>96</v>
      </c>
      <c r="D42" s="159"/>
      <c r="E42" s="159"/>
      <c r="F42" s="160"/>
      <c r="G42" s="145"/>
      <c r="H42" s="135"/>
    </row>
    <row r="43" spans="1:8" x14ac:dyDescent="0.2">
      <c r="A43" s="97"/>
      <c r="B43" s="97"/>
      <c r="C43" s="215"/>
      <c r="D43" s="216"/>
      <c r="E43" s="216"/>
      <c r="F43" s="217"/>
      <c r="G43" s="145"/>
      <c r="H43" s="135"/>
    </row>
    <row r="44" spans="1:8" x14ac:dyDescent="0.2">
      <c r="A44" s="97"/>
      <c r="B44" s="97"/>
      <c r="C44" s="215" t="s">
        <v>109</v>
      </c>
      <c r="D44" s="220"/>
      <c r="E44" s="220"/>
      <c r="F44" s="221"/>
      <c r="G44" s="145"/>
      <c r="H44" s="135"/>
    </row>
    <row r="45" spans="1:8" ht="13.5" thickBot="1" x14ac:dyDescent="0.25">
      <c r="A45" s="97"/>
      <c r="B45" s="97"/>
      <c r="C45" s="215"/>
      <c r="D45" s="220"/>
      <c r="E45" s="220"/>
      <c r="F45" s="221"/>
      <c r="G45" s="145"/>
      <c r="H45" s="135"/>
    </row>
    <row r="46" spans="1:8" ht="13.5" thickBot="1" x14ac:dyDescent="0.25">
      <c r="A46" s="136"/>
      <c r="B46" s="136"/>
      <c r="C46" s="146"/>
      <c r="D46" s="147"/>
      <c r="E46" s="147"/>
      <c r="F46" s="82" t="s">
        <v>110</v>
      </c>
      <c r="G46" s="148"/>
      <c r="H46" s="149">
        <f>SUM(G31:G41)</f>
        <v>0</v>
      </c>
    </row>
    <row r="47" spans="1:8" x14ac:dyDescent="0.2">
      <c r="A47" s="124"/>
      <c r="B47" s="124">
        <v>300</v>
      </c>
      <c r="C47" s="91" t="s">
        <v>111</v>
      </c>
      <c r="D47" s="126"/>
      <c r="E47" s="126"/>
      <c r="F47" s="161"/>
      <c r="G47" s="129"/>
      <c r="H47" s="135"/>
    </row>
    <row r="48" spans="1:8" x14ac:dyDescent="0.2">
      <c r="A48" s="97"/>
      <c r="B48" s="97">
        <v>3200</v>
      </c>
      <c r="C48" s="71" t="s">
        <v>112</v>
      </c>
      <c r="D48" s="97"/>
      <c r="E48" s="162"/>
      <c r="F48" s="163"/>
      <c r="G48" s="134">
        <f t="shared" ref="G48:G50" si="2">SUM(E48*F48)</f>
        <v>0</v>
      </c>
      <c r="H48" s="135"/>
    </row>
    <row r="49" spans="1:8" x14ac:dyDescent="0.2">
      <c r="A49" s="97"/>
      <c r="B49" s="97"/>
      <c r="C49" s="71"/>
      <c r="D49" s="97"/>
      <c r="E49" s="162"/>
      <c r="F49" s="163"/>
      <c r="G49" s="134">
        <f t="shared" si="2"/>
        <v>0</v>
      </c>
      <c r="H49" s="135"/>
    </row>
    <row r="50" spans="1:8" x14ac:dyDescent="0.2">
      <c r="A50" s="97"/>
      <c r="B50" s="97"/>
      <c r="C50" s="71"/>
      <c r="D50" s="97"/>
      <c r="E50" s="162"/>
      <c r="F50" s="163"/>
      <c r="G50" s="134">
        <f t="shared" si="2"/>
        <v>0</v>
      </c>
      <c r="H50" s="135"/>
    </row>
    <row r="51" spans="1:8" x14ac:dyDescent="0.2">
      <c r="A51" s="97"/>
      <c r="B51" s="97"/>
      <c r="C51" s="71"/>
      <c r="D51" s="97"/>
      <c r="E51" s="97"/>
      <c r="F51" s="161"/>
      <c r="G51" s="145"/>
      <c r="H51" s="135"/>
    </row>
    <row r="52" spans="1:8" x14ac:dyDescent="0.2">
      <c r="A52" s="97"/>
      <c r="B52" s="97">
        <v>3300</v>
      </c>
      <c r="C52" s="71" t="s">
        <v>113</v>
      </c>
      <c r="D52" s="97"/>
      <c r="E52" s="162"/>
      <c r="F52" s="163"/>
      <c r="G52" s="134">
        <f t="shared" ref="G52:G58" si="3">SUM(E52*F52)</f>
        <v>0</v>
      </c>
      <c r="H52" s="135"/>
    </row>
    <row r="53" spans="1:8" x14ac:dyDescent="0.2">
      <c r="A53" s="97"/>
      <c r="B53" s="97"/>
      <c r="C53" s="71"/>
      <c r="D53" s="97"/>
      <c r="E53" s="162"/>
      <c r="F53" s="163"/>
      <c r="G53" s="134">
        <f t="shared" si="3"/>
        <v>0</v>
      </c>
      <c r="H53" s="135"/>
    </row>
    <row r="54" spans="1:8" x14ac:dyDescent="0.2">
      <c r="A54" s="97"/>
      <c r="B54" s="97"/>
      <c r="C54" s="71"/>
      <c r="D54" s="97"/>
      <c r="E54" s="162"/>
      <c r="F54" s="163"/>
      <c r="G54" s="134">
        <f t="shared" si="3"/>
        <v>0</v>
      </c>
      <c r="H54" s="135"/>
    </row>
    <row r="55" spans="1:8" x14ac:dyDescent="0.2">
      <c r="A55" s="97"/>
      <c r="B55" s="97"/>
      <c r="C55" s="71"/>
      <c r="D55" s="97"/>
      <c r="E55" s="97"/>
      <c r="F55" s="161"/>
      <c r="G55" s="145"/>
      <c r="H55" s="135"/>
    </row>
    <row r="56" spans="1:8" x14ac:dyDescent="0.2">
      <c r="A56" s="97"/>
      <c r="B56" s="97">
        <v>3400</v>
      </c>
      <c r="C56" s="71" t="s">
        <v>114</v>
      </c>
      <c r="D56" s="97"/>
      <c r="E56" s="162"/>
      <c r="F56" s="163"/>
      <c r="G56" s="134">
        <f t="shared" si="3"/>
        <v>0</v>
      </c>
      <c r="H56" s="135"/>
    </row>
    <row r="57" spans="1:8" x14ac:dyDescent="0.2">
      <c r="A57" s="97"/>
      <c r="B57" s="97"/>
      <c r="C57" s="71"/>
      <c r="D57" s="97"/>
      <c r="E57" s="162"/>
      <c r="F57" s="163"/>
      <c r="G57" s="134">
        <f t="shared" si="3"/>
        <v>0</v>
      </c>
      <c r="H57" s="135"/>
    </row>
    <row r="58" spans="1:8" ht="13.5" thickBot="1" x14ac:dyDescent="0.25">
      <c r="A58" s="136"/>
      <c r="B58" s="136"/>
      <c r="C58" s="93"/>
      <c r="D58" s="136"/>
      <c r="E58" s="164"/>
      <c r="F58" s="165"/>
      <c r="G58" s="140">
        <f t="shared" si="3"/>
        <v>0</v>
      </c>
      <c r="H58" s="141"/>
    </row>
    <row r="59" spans="1:8" x14ac:dyDescent="0.2">
      <c r="A59" s="97"/>
      <c r="B59" s="97"/>
      <c r="C59" s="142" t="s">
        <v>96</v>
      </c>
      <c r="D59" s="159"/>
      <c r="E59" s="159"/>
      <c r="F59" s="160"/>
      <c r="G59" s="145"/>
      <c r="H59" s="135"/>
    </row>
    <row r="60" spans="1:8" ht="54" customHeight="1" x14ac:dyDescent="0.2">
      <c r="A60" s="97"/>
      <c r="B60" s="97"/>
      <c r="C60" s="215"/>
      <c r="D60" s="216"/>
      <c r="E60" s="216"/>
      <c r="F60" s="217"/>
      <c r="G60" s="145"/>
      <c r="H60" s="135"/>
    </row>
    <row r="61" spans="1:8" ht="59.25" customHeight="1" x14ac:dyDescent="0.2">
      <c r="A61" s="97"/>
      <c r="B61" s="97"/>
      <c r="C61" s="215"/>
      <c r="D61" s="216"/>
      <c r="E61" s="216"/>
      <c r="F61" s="217"/>
      <c r="G61" s="145"/>
      <c r="H61" s="135"/>
    </row>
    <row r="62" spans="1:8" ht="27.75" customHeight="1" x14ac:dyDescent="0.2">
      <c r="A62" s="97"/>
      <c r="B62" s="97"/>
      <c r="C62" s="215"/>
      <c r="D62" s="216"/>
      <c r="E62" s="216"/>
      <c r="F62" s="217"/>
      <c r="G62" s="145"/>
      <c r="H62" s="135"/>
    </row>
    <row r="63" spans="1:8" ht="30" customHeight="1" x14ac:dyDescent="0.2">
      <c r="A63" s="97"/>
      <c r="B63" s="97"/>
      <c r="C63" s="215"/>
      <c r="D63" s="216"/>
      <c r="E63" s="216"/>
      <c r="F63" s="217"/>
      <c r="G63" s="145"/>
      <c r="H63" s="135"/>
    </row>
    <row r="64" spans="1:8" ht="13.5" thickBot="1" x14ac:dyDescent="0.25">
      <c r="A64" s="97"/>
      <c r="B64" s="97"/>
      <c r="C64" s="215"/>
      <c r="D64" s="216"/>
      <c r="E64" s="216"/>
      <c r="F64" s="217"/>
      <c r="G64" s="145"/>
      <c r="H64" s="135"/>
    </row>
    <row r="65" spans="1:10" ht="13.5" thickBot="1" x14ac:dyDescent="0.25">
      <c r="A65" s="136"/>
      <c r="B65" s="136"/>
      <c r="C65" s="146"/>
      <c r="D65" s="147"/>
      <c r="E65" s="147"/>
      <c r="F65" s="82" t="s">
        <v>115</v>
      </c>
      <c r="G65" s="148"/>
      <c r="H65" s="149">
        <f>SUM(G48:G58)</f>
        <v>0</v>
      </c>
      <c r="I65" s="112"/>
      <c r="J65" s="112"/>
    </row>
    <row r="66" spans="1:10" x14ac:dyDescent="0.2">
      <c r="A66" s="124"/>
      <c r="B66" s="124">
        <v>400</v>
      </c>
      <c r="C66" s="92" t="s">
        <v>116</v>
      </c>
      <c r="D66" s="166"/>
      <c r="E66" s="126"/>
      <c r="F66" s="167"/>
      <c r="G66" s="129"/>
      <c r="H66" s="135"/>
      <c r="I66" s="112"/>
      <c r="J66" s="112"/>
    </row>
    <row r="67" spans="1:10" x14ac:dyDescent="0.2">
      <c r="A67" s="97"/>
      <c r="B67" s="97">
        <v>4100</v>
      </c>
      <c r="C67" s="71" t="s">
        <v>117</v>
      </c>
      <c r="D67" s="168"/>
      <c r="E67" s="162"/>
      <c r="F67" s="163"/>
      <c r="G67" s="134">
        <f>SUM(E67*F67)</f>
        <v>0</v>
      </c>
      <c r="H67" s="135"/>
      <c r="I67" s="112"/>
      <c r="J67" s="112"/>
    </row>
    <row r="68" spans="1:10" x14ac:dyDescent="0.2">
      <c r="A68" s="97"/>
      <c r="B68" s="97">
        <v>4300</v>
      </c>
      <c r="C68" s="71" t="s">
        <v>118</v>
      </c>
      <c r="D68" s="168"/>
      <c r="E68" s="162"/>
      <c r="F68" s="163"/>
      <c r="G68" s="134">
        <f t="shared" ref="G68:G69" si="4">SUM(E68*F68)</f>
        <v>0</v>
      </c>
      <c r="H68" s="135"/>
      <c r="I68" s="112"/>
      <c r="J68" s="112"/>
    </row>
    <row r="69" spans="1:10" x14ac:dyDescent="0.2">
      <c r="A69" s="97"/>
      <c r="B69" s="97">
        <v>4410</v>
      </c>
      <c r="C69" s="71" t="s">
        <v>119</v>
      </c>
      <c r="D69" s="168"/>
      <c r="E69" s="162"/>
      <c r="F69" s="163"/>
      <c r="G69" s="134">
        <f t="shared" si="4"/>
        <v>0</v>
      </c>
      <c r="H69" s="135"/>
      <c r="I69" s="112"/>
      <c r="J69" s="112"/>
    </row>
    <row r="70" spans="1:10" x14ac:dyDescent="0.2">
      <c r="A70" s="97"/>
      <c r="B70" s="97">
        <v>4500</v>
      </c>
      <c r="C70" s="71" t="s">
        <v>120</v>
      </c>
      <c r="D70" s="168"/>
      <c r="E70" s="162"/>
      <c r="F70" s="163"/>
      <c r="G70" s="169">
        <f t="shared" ref="G70:G72" si="5">SUM(E70*F70)</f>
        <v>0</v>
      </c>
      <c r="H70" s="135"/>
      <c r="I70" s="112"/>
      <c r="J70" s="112"/>
    </row>
    <row r="71" spans="1:10" x14ac:dyDescent="0.2">
      <c r="A71" s="97"/>
      <c r="B71" s="97"/>
      <c r="C71" s="71"/>
      <c r="D71" s="168"/>
      <c r="E71" s="162"/>
      <c r="F71" s="163"/>
      <c r="G71" s="169">
        <f t="shared" si="5"/>
        <v>0</v>
      </c>
      <c r="H71" s="135"/>
      <c r="I71" s="112"/>
      <c r="J71" s="112"/>
    </row>
    <row r="72" spans="1:10" ht="13.5" thickBot="1" x14ac:dyDescent="0.25">
      <c r="A72" s="136"/>
      <c r="B72" s="136"/>
      <c r="C72" s="93"/>
      <c r="D72" s="170"/>
      <c r="E72" s="164"/>
      <c r="F72" s="165"/>
      <c r="G72" s="140">
        <f t="shared" si="5"/>
        <v>0</v>
      </c>
      <c r="H72" s="141"/>
      <c r="I72" s="112"/>
      <c r="J72" s="112"/>
    </row>
    <row r="73" spans="1:10" x14ac:dyDescent="0.2">
      <c r="A73" s="97"/>
      <c r="B73" s="97"/>
      <c r="C73" s="142" t="s">
        <v>96</v>
      </c>
      <c r="D73" s="159"/>
      <c r="E73" s="159"/>
      <c r="F73" s="160"/>
      <c r="G73" s="145"/>
      <c r="H73" s="135"/>
      <c r="I73" s="112"/>
      <c r="J73" s="112"/>
    </row>
    <row r="74" spans="1:10" ht="46.5" customHeight="1" x14ac:dyDescent="0.2">
      <c r="A74" s="97"/>
      <c r="B74" s="97"/>
      <c r="C74" s="215"/>
      <c r="D74" s="216"/>
      <c r="E74" s="216"/>
      <c r="F74" s="217"/>
      <c r="G74" s="145"/>
      <c r="H74" s="135"/>
      <c r="I74" s="112"/>
      <c r="J74" s="115"/>
    </row>
    <row r="75" spans="1:10" x14ac:dyDescent="0.2">
      <c r="A75" s="97"/>
      <c r="B75" s="97"/>
      <c r="C75" s="215"/>
      <c r="D75" s="216"/>
      <c r="E75" s="216"/>
      <c r="F75" s="217"/>
      <c r="G75" s="145"/>
      <c r="H75" s="135"/>
      <c r="I75" s="112"/>
      <c r="J75" s="115"/>
    </row>
    <row r="76" spans="1:10" x14ac:dyDescent="0.2">
      <c r="A76" s="97"/>
      <c r="B76" s="97"/>
      <c r="C76" s="215"/>
      <c r="D76" s="216"/>
      <c r="E76" s="216"/>
      <c r="F76" s="217"/>
      <c r="G76" s="145"/>
      <c r="H76" s="135"/>
      <c r="I76" s="112"/>
      <c r="J76" s="112"/>
    </row>
    <row r="77" spans="1:10" ht="13.5" thickBot="1" x14ac:dyDescent="0.25">
      <c r="A77" s="97"/>
      <c r="B77" s="97"/>
      <c r="C77" s="215"/>
      <c r="D77" s="216"/>
      <c r="E77" s="216"/>
      <c r="F77" s="217"/>
      <c r="G77" s="145"/>
      <c r="H77" s="135"/>
      <c r="I77" s="112"/>
      <c r="J77" s="112"/>
    </row>
    <row r="78" spans="1:10" ht="13.5" thickBot="1" x14ac:dyDescent="0.25">
      <c r="A78" s="136"/>
      <c r="B78" s="136"/>
      <c r="C78" s="146"/>
      <c r="D78" s="147"/>
      <c r="E78" s="147"/>
      <c r="F78" s="81" t="s">
        <v>121</v>
      </c>
      <c r="G78" s="148"/>
      <c r="H78" s="149">
        <f>SUM(G67:G72)</f>
        <v>0</v>
      </c>
      <c r="I78" s="112"/>
      <c r="J78" s="112"/>
    </row>
    <row r="79" spans="1:10" x14ac:dyDescent="0.2">
      <c r="A79" s="124"/>
      <c r="B79" s="124">
        <v>500</v>
      </c>
      <c r="C79" s="83" t="s">
        <v>122</v>
      </c>
      <c r="D79" s="126"/>
      <c r="E79" s="127"/>
      <c r="F79" s="171"/>
      <c r="G79" s="145"/>
      <c r="H79" s="135"/>
      <c r="I79" s="112"/>
      <c r="J79" s="112"/>
    </row>
    <row r="80" spans="1:10" x14ac:dyDescent="0.2">
      <c r="A80" s="97"/>
      <c r="B80" s="97">
        <v>510</v>
      </c>
      <c r="C80" s="71" t="s">
        <v>123</v>
      </c>
      <c r="D80" s="97"/>
      <c r="E80" s="132"/>
      <c r="F80" s="133"/>
      <c r="G80" s="134">
        <f t="shared" ref="G80:G83" si="6">SUM(E80*F80)</f>
        <v>0</v>
      </c>
      <c r="H80" s="135"/>
      <c r="I80" s="112"/>
      <c r="J80" s="112"/>
    </row>
    <row r="81" spans="1:8" x14ac:dyDescent="0.2">
      <c r="A81" s="97"/>
      <c r="B81" s="97">
        <v>5104</v>
      </c>
      <c r="C81" s="71" t="s">
        <v>124</v>
      </c>
      <c r="D81" s="97"/>
      <c r="E81" s="132"/>
      <c r="F81" s="133"/>
      <c r="G81" s="134">
        <f t="shared" ref="G81" si="7">SUM(E81*F81)</f>
        <v>0</v>
      </c>
      <c r="H81" s="135"/>
    </row>
    <row r="82" spans="1:8" x14ac:dyDescent="0.2">
      <c r="A82" s="97"/>
      <c r="B82" s="97"/>
      <c r="C82" s="71"/>
      <c r="D82" s="97"/>
      <c r="E82" s="132"/>
      <c r="F82" s="133"/>
      <c r="G82" s="134">
        <f t="shared" si="6"/>
        <v>0</v>
      </c>
      <c r="H82" s="135"/>
    </row>
    <row r="83" spans="1:8" ht="13.5" thickBot="1" x14ac:dyDescent="0.25">
      <c r="A83" s="97"/>
      <c r="B83" s="97"/>
      <c r="C83" s="71"/>
      <c r="D83" s="97"/>
      <c r="E83" s="132"/>
      <c r="F83" s="133"/>
      <c r="G83" s="134">
        <f t="shared" si="6"/>
        <v>0</v>
      </c>
      <c r="H83" s="172">
        <f>SUM(G80:G83)</f>
        <v>0</v>
      </c>
    </row>
    <row r="84" spans="1:8" x14ac:dyDescent="0.2">
      <c r="A84" s="97"/>
      <c r="B84" s="97"/>
      <c r="C84" s="71"/>
      <c r="D84" s="97"/>
      <c r="E84" s="150"/>
      <c r="F84" s="173"/>
      <c r="G84" s="145"/>
      <c r="H84" s="135"/>
    </row>
    <row r="85" spans="1:8" x14ac:dyDescent="0.2">
      <c r="A85" s="97"/>
      <c r="B85" s="97">
        <v>510</v>
      </c>
      <c r="C85" s="71" t="s">
        <v>123</v>
      </c>
      <c r="D85" s="97"/>
      <c r="E85" s="132"/>
      <c r="F85" s="133"/>
      <c r="G85" s="134">
        <f t="shared" ref="G85:G88" si="8">SUM(E85*F85)</f>
        <v>0</v>
      </c>
      <c r="H85" s="135"/>
    </row>
    <row r="86" spans="1:8" x14ac:dyDescent="0.2">
      <c r="A86" s="97"/>
      <c r="B86" s="97">
        <v>5190</v>
      </c>
      <c r="C86" s="71" t="s">
        <v>125</v>
      </c>
      <c r="D86" s="97"/>
      <c r="E86" s="132"/>
      <c r="F86" s="133"/>
      <c r="G86" s="134">
        <f t="shared" ref="G86" si="9">SUM(E86*F86)</f>
        <v>0</v>
      </c>
      <c r="H86" s="135"/>
    </row>
    <row r="87" spans="1:8" x14ac:dyDescent="0.2">
      <c r="A87" s="97"/>
      <c r="B87" s="97"/>
      <c r="C87" s="71"/>
      <c r="D87" s="97"/>
      <c r="E87" s="132"/>
      <c r="F87" s="133"/>
      <c r="G87" s="134">
        <f t="shared" si="8"/>
        <v>0</v>
      </c>
      <c r="H87" s="135"/>
    </row>
    <row r="88" spans="1:8" ht="13.5" thickBot="1" x14ac:dyDescent="0.25">
      <c r="A88" s="97"/>
      <c r="B88" s="97"/>
      <c r="C88" s="71"/>
      <c r="D88" s="97"/>
      <c r="E88" s="132"/>
      <c r="F88" s="133"/>
      <c r="G88" s="134">
        <f t="shared" si="8"/>
        <v>0</v>
      </c>
      <c r="H88" s="172">
        <f>SUM(G85:G88)</f>
        <v>0</v>
      </c>
    </row>
    <row r="89" spans="1:8" x14ac:dyDescent="0.2">
      <c r="A89" s="97"/>
      <c r="B89" s="97"/>
      <c r="C89" s="71"/>
      <c r="D89" s="97"/>
      <c r="E89" s="150"/>
      <c r="F89" s="173"/>
      <c r="G89" s="145"/>
      <c r="H89" s="135"/>
    </row>
    <row r="90" spans="1:8" x14ac:dyDescent="0.2">
      <c r="A90" s="97"/>
      <c r="B90" s="97">
        <v>500</v>
      </c>
      <c r="C90" s="71" t="s">
        <v>126</v>
      </c>
      <c r="D90" s="97"/>
      <c r="E90" s="132"/>
      <c r="F90" s="133"/>
      <c r="G90" s="134">
        <f t="shared" ref="G90:G93" si="10">SUM(E90*F90)</f>
        <v>0</v>
      </c>
      <c r="H90" s="135"/>
    </row>
    <row r="91" spans="1:8" x14ac:dyDescent="0.2">
      <c r="A91" s="97"/>
      <c r="B91" s="97">
        <v>5310</v>
      </c>
      <c r="C91" s="71" t="s">
        <v>127</v>
      </c>
      <c r="D91" s="97"/>
      <c r="E91" s="132"/>
      <c r="F91" s="133"/>
      <c r="G91" s="134">
        <f t="shared" ref="G91" si="11">SUM(E91*F91)</f>
        <v>0</v>
      </c>
      <c r="H91" s="135"/>
    </row>
    <row r="92" spans="1:8" x14ac:dyDescent="0.2">
      <c r="A92" s="97"/>
      <c r="B92" s="97"/>
      <c r="C92" s="71"/>
      <c r="D92" s="97"/>
      <c r="E92" s="132"/>
      <c r="F92" s="133"/>
      <c r="G92" s="134">
        <f t="shared" si="10"/>
        <v>0</v>
      </c>
      <c r="H92" s="135"/>
    </row>
    <row r="93" spans="1:8" ht="13.5" thickBot="1" x14ac:dyDescent="0.25">
      <c r="A93" s="97"/>
      <c r="B93" s="97"/>
      <c r="C93" s="71"/>
      <c r="D93" s="97"/>
      <c r="E93" s="132"/>
      <c r="F93" s="133"/>
      <c r="G93" s="134">
        <f t="shared" si="10"/>
        <v>0</v>
      </c>
      <c r="H93" s="172">
        <f>SUM(G90:G93)</f>
        <v>0</v>
      </c>
    </row>
    <row r="94" spans="1:8" x14ac:dyDescent="0.2">
      <c r="A94" s="97"/>
      <c r="B94" s="97"/>
      <c r="C94" s="71"/>
      <c r="D94" s="97"/>
      <c r="E94" s="150"/>
      <c r="F94" s="173"/>
      <c r="G94" s="145"/>
      <c r="H94" s="135"/>
    </row>
    <row r="95" spans="1:8" x14ac:dyDescent="0.2">
      <c r="A95" s="97"/>
      <c r="B95" s="97">
        <v>500</v>
      </c>
      <c r="C95" s="71" t="s">
        <v>126</v>
      </c>
      <c r="D95" s="97"/>
      <c r="E95" s="132"/>
      <c r="F95" s="133"/>
      <c r="G95" s="134">
        <f t="shared" ref="G95:G98" si="12">SUM(E95*F95)</f>
        <v>0</v>
      </c>
      <c r="H95" s="135"/>
    </row>
    <row r="96" spans="1:8" x14ac:dyDescent="0.2">
      <c r="A96" s="97"/>
      <c r="B96" s="97">
        <v>5340</v>
      </c>
      <c r="C96" s="71" t="s">
        <v>128</v>
      </c>
      <c r="D96" s="97"/>
      <c r="E96" s="132"/>
      <c r="F96" s="133"/>
      <c r="G96" s="134">
        <f t="shared" ref="G96" si="13">SUM(E96*F96)</f>
        <v>0</v>
      </c>
      <c r="H96" s="135"/>
    </row>
    <row r="97" spans="1:8" x14ac:dyDescent="0.2">
      <c r="A97" s="97"/>
      <c r="B97" s="97"/>
      <c r="C97" s="71"/>
      <c r="D97" s="97"/>
      <c r="E97" s="132"/>
      <c r="F97" s="133"/>
      <c r="G97" s="134">
        <f t="shared" si="12"/>
        <v>0</v>
      </c>
      <c r="H97" s="135"/>
    </row>
    <row r="98" spans="1:8" ht="13.5" thickBot="1" x14ac:dyDescent="0.25">
      <c r="A98" s="97"/>
      <c r="B98" s="97"/>
      <c r="C98" s="71"/>
      <c r="D98" s="97"/>
      <c r="E98" s="132"/>
      <c r="F98" s="133"/>
      <c r="G98" s="134">
        <f t="shared" si="12"/>
        <v>0</v>
      </c>
      <c r="H98" s="172">
        <f>SUM(G95:G98)</f>
        <v>0</v>
      </c>
    </row>
    <row r="99" spans="1:8" x14ac:dyDescent="0.2">
      <c r="A99" s="97"/>
      <c r="B99" s="97"/>
      <c r="C99" s="71"/>
      <c r="D99" s="97"/>
      <c r="E99" s="150"/>
      <c r="F99" s="173"/>
      <c r="G99" s="145"/>
      <c r="H99" s="135"/>
    </row>
    <row r="100" spans="1:8" x14ac:dyDescent="0.2">
      <c r="A100" s="97"/>
      <c r="B100" s="97">
        <v>500</v>
      </c>
      <c r="C100" s="71" t="s">
        <v>126</v>
      </c>
      <c r="D100" s="97"/>
      <c r="E100" s="132"/>
      <c r="F100" s="133"/>
      <c r="G100" s="134">
        <f t="shared" ref="G100:G103" si="14">SUM(E100*F100)</f>
        <v>0</v>
      </c>
      <c r="H100" s="135"/>
    </row>
    <row r="101" spans="1:8" x14ac:dyDescent="0.2">
      <c r="A101" s="97"/>
      <c r="B101" s="97">
        <v>5500</v>
      </c>
      <c r="C101" s="71" t="s">
        <v>129</v>
      </c>
      <c r="D101" s="97"/>
      <c r="E101" s="132"/>
      <c r="F101" s="133"/>
      <c r="G101" s="134">
        <f t="shared" ref="G101" si="15">SUM(E101*F101)</f>
        <v>0</v>
      </c>
      <c r="H101" s="135"/>
    </row>
    <row r="102" spans="1:8" x14ac:dyDescent="0.2">
      <c r="A102" s="97"/>
      <c r="B102" s="97"/>
      <c r="C102" s="71"/>
      <c r="D102" s="97"/>
      <c r="E102" s="132"/>
      <c r="F102" s="133"/>
      <c r="G102" s="134">
        <f t="shared" si="14"/>
        <v>0</v>
      </c>
      <c r="H102" s="135"/>
    </row>
    <row r="103" spans="1:8" ht="13.5" thickBot="1" x14ac:dyDescent="0.25">
      <c r="A103" s="97"/>
      <c r="B103" s="97"/>
      <c r="C103" s="71"/>
      <c r="D103" s="97"/>
      <c r="E103" s="132"/>
      <c r="F103" s="133"/>
      <c r="G103" s="134">
        <f t="shared" si="14"/>
        <v>0</v>
      </c>
      <c r="H103" s="172">
        <f>SUM(G100:G103)</f>
        <v>0</v>
      </c>
    </row>
    <row r="104" spans="1:8" x14ac:dyDescent="0.2">
      <c r="A104" s="97"/>
      <c r="B104" s="97"/>
      <c r="C104" s="71"/>
      <c r="D104" s="97"/>
      <c r="E104" s="150"/>
      <c r="F104" s="173"/>
      <c r="G104" s="145"/>
      <c r="H104" s="135"/>
    </row>
    <row r="105" spans="1:8" x14ac:dyDescent="0.2">
      <c r="A105" s="97"/>
      <c r="B105" s="97">
        <v>500</v>
      </c>
      <c r="C105" s="71" t="s">
        <v>126</v>
      </c>
      <c r="D105" s="97"/>
      <c r="E105" s="132"/>
      <c r="F105" s="133"/>
      <c r="G105" s="134">
        <f t="shared" ref="G105:G108" si="16">SUM(E105*F105)</f>
        <v>0</v>
      </c>
      <c r="H105" s="135"/>
    </row>
    <row r="106" spans="1:8" x14ac:dyDescent="0.2">
      <c r="A106" s="97"/>
      <c r="B106" s="97">
        <v>5600</v>
      </c>
      <c r="C106" s="71" t="s">
        <v>130</v>
      </c>
      <c r="D106" s="97"/>
      <c r="E106" s="132"/>
      <c r="F106" s="133"/>
      <c r="G106" s="134">
        <f t="shared" ref="G106" si="17">SUM(E106*F106)</f>
        <v>0</v>
      </c>
      <c r="H106" s="135"/>
    </row>
    <row r="107" spans="1:8" x14ac:dyDescent="0.2">
      <c r="A107" s="97"/>
      <c r="B107" s="97"/>
      <c r="C107" s="71"/>
      <c r="D107" s="97"/>
      <c r="E107" s="132"/>
      <c r="F107" s="133"/>
      <c r="G107" s="134">
        <f t="shared" si="16"/>
        <v>0</v>
      </c>
      <c r="H107" s="135"/>
    </row>
    <row r="108" spans="1:8" ht="13.5" thickBot="1" x14ac:dyDescent="0.25">
      <c r="A108" s="97"/>
      <c r="B108" s="97"/>
      <c r="C108" s="71"/>
      <c r="D108" s="97"/>
      <c r="E108" s="132"/>
      <c r="F108" s="133"/>
      <c r="G108" s="134">
        <f t="shared" si="16"/>
        <v>0</v>
      </c>
      <c r="H108" s="172">
        <f>SUM(G105:G108)</f>
        <v>0</v>
      </c>
    </row>
    <row r="109" spans="1:8" x14ac:dyDescent="0.2">
      <c r="A109" s="97"/>
      <c r="B109" s="97"/>
      <c r="C109" s="71"/>
      <c r="D109" s="97"/>
      <c r="E109" s="150"/>
      <c r="F109" s="173"/>
      <c r="G109" s="145"/>
      <c r="H109" s="135"/>
    </row>
    <row r="110" spans="1:8" x14ac:dyDescent="0.2">
      <c r="A110" s="97"/>
      <c r="B110" s="97">
        <v>580</v>
      </c>
      <c r="C110" s="71" t="s">
        <v>131</v>
      </c>
      <c r="D110" s="97"/>
      <c r="E110" s="132"/>
      <c r="F110" s="133"/>
      <c r="G110" s="134">
        <f t="shared" ref="G110:G117" si="18">SUM(E110*F110)</f>
        <v>0</v>
      </c>
      <c r="H110" s="135"/>
    </row>
    <row r="111" spans="1:8" x14ac:dyDescent="0.2">
      <c r="A111" s="97"/>
      <c r="B111" s="97">
        <v>5800</v>
      </c>
      <c r="C111" s="71" t="s">
        <v>132</v>
      </c>
      <c r="D111" s="97"/>
      <c r="E111" s="132"/>
      <c r="F111" s="133"/>
      <c r="G111" s="134">
        <f t="shared" ref="G111" si="19">SUM(E111*F111)</f>
        <v>0</v>
      </c>
      <c r="H111" s="135"/>
    </row>
    <row r="112" spans="1:8" x14ac:dyDescent="0.2">
      <c r="A112" s="97"/>
      <c r="B112" s="97"/>
      <c r="C112" s="71"/>
      <c r="D112" s="97"/>
      <c r="E112" s="132"/>
      <c r="F112" s="133"/>
      <c r="G112" s="134">
        <f t="shared" si="18"/>
        <v>0</v>
      </c>
      <c r="H112" s="135"/>
    </row>
    <row r="113" spans="1:10" x14ac:dyDescent="0.2">
      <c r="A113" s="97"/>
      <c r="B113" s="97"/>
      <c r="C113" s="71"/>
      <c r="D113" s="97"/>
      <c r="E113" s="132"/>
      <c r="F113" s="133"/>
      <c r="G113" s="134">
        <f t="shared" si="18"/>
        <v>0</v>
      </c>
      <c r="H113" s="135"/>
      <c r="I113" s="112"/>
      <c r="J113" s="112"/>
    </row>
    <row r="114" spans="1:10" x14ac:dyDescent="0.2">
      <c r="A114" s="97"/>
      <c r="B114" s="97">
        <v>580</v>
      </c>
      <c r="C114" s="71" t="s">
        <v>131</v>
      </c>
      <c r="D114" s="97"/>
      <c r="E114" s="132"/>
      <c r="F114" s="133"/>
      <c r="G114" s="134">
        <f t="shared" si="18"/>
        <v>0</v>
      </c>
      <c r="H114" s="135"/>
      <c r="I114" s="112"/>
      <c r="J114" s="112"/>
    </row>
    <row r="115" spans="1:10" x14ac:dyDescent="0.2">
      <c r="A115" s="97"/>
      <c r="B115" s="97">
        <v>5801</v>
      </c>
      <c r="C115" s="71" t="s">
        <v>133</v>
      </c>
      <c r="D115" s="97"/>
      <c r="E115" s="132"/>
      <c r="F115" s="133"/>
      <c r="G115" s="134">
        <f t="shared" ref="G115" si="20">SUM(E115*F115)</f>
        <v>0</v>
      </c>
      <c r="H115" s="135"/>
      <c r="I115" s="112"/>
      <c r="J115" s="112"/>
    </row>
    <row r="116" spans="1:10" x14ac:dyDescent="0.2">
      <c r="A116" s="97"/>
      <c r="B116" s="97"/>
      <c r="C116" s="71"/>
      <c r="D116" s="97"/>
      <c r="E116" s="132"/>
      <c r="F116" s="133"/>
      <c r="G116" s="134">
        <f t="shared" si="18"/>
        <v>0</v>
      </c>
      <c r="H116" s="135"/>
      <c r="I116" s="112"/>
      <c r="J116" s="112"/>
    </row>
    <row r="117" spans="1:10" ht="13.5" thickBot="1" x14ac:dyDescent="0.25">
      <c r="A117" s="97"/>
      <c r="B117" s="97"/>
      <c r="C117" s="71"/>
      <c r="D117" s="97"/>
      <c r="E117" s="132"/>
      <c r="F117" s="133"/>
      <c r="G117" s="134">
        <f t="shared" si="18"/>
        <v>0</v>
      </c>
      <c r="H117" s="172">
        <f>SUM(G110:G117)</f>
        <v>0</v>
      </c>
      <c r="I117" s="112"/>
      <c r="J117" s="112"/>
    </row>
    <row r="118" spans="1:10" x14ac:dyDescent="0.2">
      <c r="A118" s="97"/>
      <c r="B118" s="97"/>
      <c r="C118" s="71"/>
      <c r="D118" s="97"/>
      <c r="E118" s="150"/>
      <c r="F118" s="173"/>
      <c r="G118" s="145"/>
      <c r="H118" s="135"/>
      <c r="I118" s="112"/>
      <c r="J118" s="112"/>
    </row>
    <row r="119" spans="1:10" x14ac:dyDescent="0.2">
      <c r="A119" s="97"/>
      <c r="B119" s="97">
        <v>580</v>
      </c>
      <c r="C119" s="71" t="s">
        <v>131</v>
      </c>
      <c r="D119" s="97"/>
      <c r="E119" s="132"/>
      <c r="F119" s="133"/>
      <c r="G119" s="134">
        <f t="shared" ref="G119:G122" si="21">SUM(E119*F119)</f>
        <v>0</v>
      </c>
      <c r="H119" s="135"/>
      <c r="I119" s="112"/>
      <c r="J119" s="112"/>
    </row>
    <row r="120" spans="1:10" x14ac:dyDescent="0.2">
      <c r="A120" s="97"/>
      <c r="B120" s="97">
        <v>5870</v>
      </c>
      <c r="C120" s="71" t="s">
        <v>134</v>
      </c>
      <c r="D120" s="97"/>
      <c r="E120" s="132"/>
      <c r="F120" s="133"/>
      <c r="G120" s="134">
        <f t="shared" ref="G120" si="22">SUM(E120*F120)</f>
        <v>0</v>
      </c>
      <c r="H120" s="135"/>
      <c r="I120" s="112"/>
      <c r="J120" s="112"/>
    </row>
    <row r="121" spans="1:10" x14ac:dyDescent="0.2">
      <c r="A121" s="97"/>
      <c r="B121" s="97"/>
      <c r="C121" s="71"/>
      <c r="D121" s="97"/>
      <c r="E121" s="132"/>
      <c r="F121" s="133"/>
      <c r="G121" s="134">
        <f t="shared" si="21"/>
        <v>0</v>
      </c>
      <c r="H121" s="135"/>
      <c r="I121" s="112"/>
      <c r="J121" s="112"/>
    </row>
    <row r="122" spans="1:10" ht="13.5" thickBot="1" x14ac:dyDescent="0.25">
      <c r="A122" s="97"/>
      <c r="B122" s="97"/>
      <c r="C122" s="71"/>
      <c r="D122" s="97"/>
      <c r="E122" s="132"/>
      <c r="F122" s="133"/>
      <c r="G122" s="134">
        <f t="shared" si="21"/>
        <v>0</v>
      </c>
      <c r="H122" s="172">
        <f>SUM(G119:G122)</f>
        <v>0</v>
      </c>
      <c r="I122" s="112"/>
      <c r="J122" s="112"/>
    </row>
    <row r="123" spans="1:10" x14ac:dyDescent="0.2">
      <c r="A123" s="97"/>
      <c r="B123" s="97"/>
      <c r="C123" s="71"/>
      <c r="D123" s="97"/>
      <c r="E123" s="150"/>
      <c r="F123" s="173"/>
      <c r="G123" s="145"/>
      <c r="H123" s="135"/>
      <c r="I123" s="112"/>
      <c r="J123" s="112"/>
    </row>
    <row r="124" spans="1:10" x14ac:dyDescent="0.2">
      <c r="A124" s="97"/>
      <c r="B124" s="97">
        <v>500</v>
      </c>
      <c r="C124" s="71" t="s">
        <v>126</v>
      </c>
      <c r="D124" s="97"/>
      <c r="E124" s="132"/>
      <c r="F124" s="133"/>
      <c r="G124" s="134">
        <f t="shared" ref="G124:G126" si="23">SUM(E124*F124)</f>
        <v>0</v>
      </c>
      <c r="H124" s="135"/>
      <c r="I124" s="112"/>
      <c r="J124" s="112"/>
    </row>
    <row r="125" spans="1:10" x14ac:dyDescent="0.2">
      <c r="A125" s="97"/>
      <c r="B125" s="97" t="s">
        <v>31</v>
      </c>
      <c r="C125" s="71" t="s">
        <v>135</v>
      </c>
      <c r="D125" s="97"/>
      <c r="E125" s="132"/>
      <c r="F125" s="133"/>
      <c r="G125" s="134">
        <f t="shared" si="23"/>
        <v>0</v>
      </c>
      <c r="H125" s="135"/>
      <c r="I125" s="112"/>
      <c r="J125" s="112"/>
    </row>
    <row r="126" spans="1:10" x14ac:dyDescent="0.2">
      <c r="A126" s="97"/>
      <c r="B126" s="97"/>
      <c r="C126" s="71"/>
      <c r="D126" s="97"/>
      <c r="E126" s="132"/>
      <c r="F126" s="133"/>
      <c r="G126" s="134">
        <f t="shared" si="23"/>
        <v>0</v>
      </c>
      <c r="H126" s="174"/>
      <c r="I126" s="112"/>
      <c r="J126" s="112"/>
    </row>
    <row r="127" spans="1:10" x14ac:dyDescent="0.2">
      <c r="A127" s="97"/>
      <c r="B127" s="97"/>
      <c r="C127" s="71"/>
      <c r="D127" s="97"/>
      <c r="E127" s="132"/>
      <c r="F127" s="133"/>
      <c r="G127" s="134">
        <f t="shared" ref="G127:G129" si="24">SUM(E127*F127)</f>
        <v>0</v>
      </c>
      <c r="H127" s="135"/>
      <c r="I127" s="112"/>
      <c r="J127" s="112"/>
    </row>
    <row r="128" spans="1:10" x14ac:dyDescent="0.2">
      <c r="A128" s="97"/>
      <c r="B128" s="97"/>
      <c r="C128" s="71"/>
      <c r="D128" s="97"/>
      <c r="E128" s="132"/>
      <c r="F128" s="133"/>
      <c r="G128" s="134">
        <f t="shared" si="24"/>
        <v>0</v>
      </c>
      <c r="H128" s="135"/>
      <c r="I128" s="112"/>
      <c r="J128" s="112"/>
    </row>
    <row r="129" spans="1:8" ht="13.5" thickBot="1" x14ac:dyDescent="0.25">
      <c r="A129" s="136"/>
      <c r="B129" s="136"/>
      <c r="C129" s="93"/>
      <c r="D129" s="136"/>
      <c r="E129" s="138"/>
      <c r="F129" s="139"/>
      <c r="G129" s="175">
        <f t="shared" si="24"/>
        <v>0</v>
      </c>
      <c r="H129" s="172">
        <f>SUM(G124:G129)</f>
        <v>0</v>
      </c>
    </row>
    <row r="130" spans="1:8" x14ac:dyDescent="0.2">
      <c r="A130" s="97"/>
      <c r="B130" s="97"/>
      <c r="C130" s="142" t="s">
        <v>96</v>
      </c>
      <c r="D130" s="143"/>
      <c r="E130" s="143"/>
      <c r="F130" s="144"/>
      <c r="G130" s="145"/>
      <c r="H130" s="135"/>
    </row>
    <row r="131" spans="1:8" ht="38.25" customHeight="1" x14ac:dyDescent="0.2">
      <c r="A131" s="97"/>
      <c r="B131" s="97"/>
      <c r="C131" s="215"/>
      <c r="D131" s="216"/>
      <c r="E131" s="216"/>
      <c r="F131" s="217"/>
      <c r="G131" s="145"/>
      <c r="H131" s="135"/>
    </row>
    <row r="132" spans="1:8" ht="38.25" customHeight="1" x14ac:dyDescent="0.2">
      <c r="A132" s="97"/>
      <c r="B132" s="97"/>
      <c r="C132" s="215"/>
      <c r="D132" s="216"/>
      <c r="E132" s="216"/>
      <c r="F132" s="217"/>
      <c r="G132" s="145"/>
      <c r="H132" s="174"/>
    </row>
    <row r="133" spans="1:8" ht="39.75" customHeight="1" thickBot="1" x14ac:dyDescent="0.25">
      <c r="A133" s="97"/>
      <c r="B133" s="97"/>
      <c r="C133" s="215"/>
      <c r="D133" s="216"/>
      <c r="E133" s="216"/>
      <c r="F133" s="217"/>
      <c r="G133" s="145"/>
      <c r="H133" s="135"/>
    </row>
    <row r="134" spans="1:8" ht="13.5" thickBot="1" x14ac:dyDescent="0.25">
      <c r="A134" s="136"/>
      <c r="B134" s="136"/>
      <c r="C134" s="146"/>
      <c r="D134" s="147"/>
      <c r="E134" s="147"/>
      <c r="F134" s="82" t="s">
        <v>136</v>
      </c>
      <c r="G134" s="176"/>
      <c r="H134" s="149">
        <f>SUM(H79:H129)</f>
        <v>0</v>
      </c>
    </row>
    <row r="135" spans="1:8" x14ac:dyDescent="0.2">
      <c r="A135" s="124"/>
      <c r="B135" s="124">
        <v>600</v>
      </c>
      <c r="C135" s="96" t="s">
        <v>137</v>
      </c>
      <c r="D135" s="126"/>
      <c r="E135" s="150"/>
      <c r="F135" s="173"/>
      <c r="G135" s="145"/>
      <c r="H135" s="135"/>
    </row>
    <row r="136" spans="1:8" x14ac:dyDescent="0.2">
      <c r="A136" s="97"/>
      <c r="B136" s="97">
        <v>610</v>
      </c>
      <c r="C136" s="71" t="s">
        <v>138</v>
      </c>
      <c r="D136" s="97"/>
      <c r="E136" s="132"/>
      <c r="F136" s="133"/>
      <c r="G136" s="134">
        <f t="shared" ref="G136:G145" si="25">SUM(E136*F136)</f>
        <v>0</v>
      </c>
      <c r="H136" s="135"/>
    </row>
    <row r="137" spans="1:8" x14ac:dyDescent="0.2">
      <c r="A137" s="97"/>
      <c r="B137" s="97">
        <v>6100</v>
      </c>
      <c r="C137" s="71" t="s">
        <v>138</v>
      </c>
      <c r="D137" s="97"/>
      <c r="E137" s="132"/>
      <c r="F137" s="133"/>
      <c r="G137" s="134">
        <f t="shared" ref="G137" si="26">SUM(E137*F137)</f>
        <v>0</v>
      </c>
      <c r="H137" s="135"/>
    </row>
    <row r="138" spans="1:8" x14ac:dyDescent="0.2">
      <c r="A138" s="97"/>
      <c r="B138" s="97"/>
      <c r="C138" s="71"/>
      <c r="D138" s="97"/>
      <c r="E138" s="132"/>
      <c r="F138" s="133"/>
      <c r="G138" s="134">
        <f t="shared" si="25"/>
        <v>0</v>
      </c>
      <c r="H138" s="135"/>
    </row>
    <row r="139" spans="1:8" x14ac:dyDescent="0.2">
      <c r="A139" s="97"/>
      <c r="B139" s="97"/>
      <c r="C139" s="71"/>
      <c r="D139" s="97"/>
      <c r="E139" s="132"/>
      <c r="F139" s="133"/>
      <c r="G139" s="134">
        <f t="shared" si="25"/>
        <v>0</v>
      </c>
      <c r="H139" s="135"/>
    </row>
    <row r="140" spans="1:8" x14ac:dyDescent="0.2">
      <c r="A140" s="97"/>
      <c r="B140" s="97">
        <v>610</v>
      </c>
      <c r="C140" s="71" t="s">
        <v>138</v>
      </c>
      <c r="D140" s="97"/>
      <c r="E140" s="132"/>
      <c r="F140" s="133"/>
      <c r="G140" s="134">
        <f t="shared" si="25"/>
        <v>0</v>
      </c>
      <c r="H140" s="135"/>
    </row>
    <row r="141" spans="1:8" x14ac:dyDescent="0.2">
      <c r="A141" s="97"/>
      <c r="B141" s="97">
        <v>6111</v>
      </c>
      <c r="C141" s="71" t="s">
        <v>139</v>
      </c>
      <c r="D141" s="97"/>
      <c r="E141" s="132"/>
      <c r="F141" s="133"/>
      <c r="G141" s="134">
        <f t="shared" ref="G141:G142" si="27">SUM(E141*F141)</f>
        <v>0</v>
      </c>
      <c r="H141" s="135"/>
    </row>
    <row r="142" spans="1:8" x14ac:dyDescent="0.2">
      <c r="A142" s="97"/>
      <c r="B142" s="97"/>
      <c r="C142" s="71"/>
      <c r="D142" s="97"/>
      <c r="E142" s="132"/>
      <c r="F142" s="133"/>
      <c r="G142" s="134">
        <f t="shared" si="27"/>
        <v>0</v>
      </c>
      <c r="H142" s="135"/>
    </row>
    <row r="143" spans="1:8" x14ac:dyDescent="0.2">
      <c r="A143" s="97"/>
      <c r="B143" s="97"/>
      <c r="C143" s="71"/>
      <c r="D143" s="97"/>
      <c r="E143" s="132"/>
      <c r="F143" s="133"/>
      <c r="G143" s="134">
        <f t="shared" si="25"/>
        <v>0</v>
      </c>
      <c r="H143" s="135"/>
    </row>
    <row r="144" spans="1:8" x14ac:dyDescent="0.2">
      <c r="A144" s="97"/>
      <c r="B144" s="97">
        <v>610</v>
      </c>
      <c r="C144" s="71" t="s">
        <v>138</v>
      </c>
      <c r="D144" s="97"/>
      <c r="E144" s="132"/>
      <c r="F144" s="133"/>
      <c r="G144" s="134">
        <f t="shared" si="25"/>
        <v>0</v>
      </c>
      <c r="H144" s="135"/>
    </row>
    <row r="145" spans="1:8" x14ac:dyDescent="0.2">
      <c r="A145" s="97"/>
      <c r="B145" s="97">
        <v>6102</v>
      </c>
      <c r="C145" s="71" t="s">
        <v>140</v>
      </c>
      <c r="D145" s="97"/>
      <c r="E145" s="132"/>
      <c r="F145" s="133"/>
      <c r="G145" s="134">
        <f t="shared" si="25"/>
        <v>0</v>
      </c>
      <c r="H145" s="135"/>
    </row>
    <row r="146" spans="1:8" x14ac:dyDescent="0.2">
      <c r="A146" s="97"/>
      <c r="B146" s="97"/>
      <c r="C146" s="71"/>
      <c r="D146" s="97"/>
      <c r="E146" s="132"/>
      <c r="F146" s="133"/>
      <c r="G146" s="134">
        <f>SUM(E146*F146)</f>
        <v>0</v>
      </c>
      <c r="H146" s="135"/>
    </row>
    <row r="147" spans="1:8" ht="13.5" thickBot="1" x14ac:dyDescent="0.25">
      <c r="A147" s="97"/>
      <c r="B147" s="97"/>
      <c r="C147" s="71"/>
      <c r="D147" s="97"/>
      <c r="E147" s="132"/>
      <c r="F147" s="133"/>
      <c r="G147" s="134">
        <f>SUM(E147*F147)</f>
        <v>0</v>
      </c>
      <c r="H147" s="172">
        <f>SUM(G136:G147)</f>
        <v>0</v>
      </c>
    </row>
    <row r="148" spans="1:8" x14ac:dyDescent="0.2">
      <c r="A148" s="97"/>
      <c r="B148" s="97"/>
      <c r="C148" s="71"/>
      <c r="D148" s="97"/>
      <c r="E148" s="150"/>
      <c r="F148" s="173"/>
      <c r="G148" s="145"/>
      <c r="H148" s="135"/>
    </row>
    <row r="149" spans="1:8" x14ac:dyDescent="0.2">
      <c r="A149" s="97"/>
      <c r="B149" s="97">
        <v>612</v>
      </c>
      <c r="C149" s="71" t="s">
        <v>141</v>
      </c>
      <c r="D149" s="97"/>
      <c r="E149" s="132"/>
      <c r="F149" s="133"/>
      <c r="G149" s="134">
        <f t="shared" ref="G149:G152" si="28">SUM(E149*F149)</f>
        <v>0</v>
      </c>
      <c r="H149" s="135"/>
    </row>
    <row r="150" spans="1:8" x14ac:dyDescent="0.2">
      <c r="A150" s="97"/>
      <c r="B150" s="97">
        <v>6120</v>
      </c>
      <c r="C150" s="71" t="s">
        <v>141</v>
      </c>
      <c r="D150" s="97"/>
      <c r="E150" s="132"/>
      <c r="F150" s="133"/>
      <c r="G150" s="134">
        <f t="shared" ref="G150" si="29">SUM(E150*F150)</f>
        <v>0</v>
      </c>
      <c r="H150" s="135"/>
    </row>
    <row r="151" spans="1:8" x14ac:dyDescent="0.2">
      <c r="A151" s="97"/>
      <c r="B151" s="97"/>
      <c r="C151" s="71"/>
      <c r="D151" s="97"/>
      <c r="E151" s="132"/>
      <c r="F151" s="133"/>
      <c r="G151" s="134">
        <f t="shared" si="28"/>
        <v>0</v>
      </c>
      <c r="H151" s="135"/>
    </row>
    <row r="152" spans="1:8" ht="13.5" thickBot="1" x14ac:dyDescent="0.25">
      <c r="A152" s="97"/>
      <c r="B152" s="97"/>
      <c r="C152" s="71"/>
      <c r="D152" s="97"/>
      <c r="E152" s="132"/>
      <c r="F152" s="133"/>
      <c r="G152" s="134">
        <f t="shared" si="28"/>
        <v>0</v>
      </c>
      <c r="H152" s="172">
        <f>SUM(G149:G152)</f>
        <v>0</v>
      </c>
    </row>
    <row r="153" spans="1:8" x14ac:dyDescent="0.2">
      <c r="A153" s="97"/>
      <c r="B153" s="97"/>
      <c r="C153" s="71"/>
      <c r="D153" s="97"/>
      <c r="E153" s="150"/>
      <c r="F153" s="173"/>
      <c r="G153" s="145"/>
      <c r="H153" s="135"/>
    </row>
    <row r="154" spans="1:8" x14ac:dyDescent="0.2">
      <c r="A154" s="97"/>
      <c r="B154" s="97">
        <v>640</v>
      </c>
      <c r="C154" s="71" t="s">
        <v>142</v>
      </c>
      <c r="D154" s="97"/>
      <c r="E154" s="132"/>
      <c r="F154" s="133"/>
      <c r="G154" s="134">
        <f t="shared" ref="G154:G165" si="30">SUM(E154*F154)</f>
        <v>0</v>
      </c>
      <c r="H154" s="135"/>
    </row>
    <row r="155" spans="1:8" x14ac:dyDescent="0.2">
      <c r="A155" s="97"/>
      <c r="B155" s="97">
        <v>6400</v>
      </c>
      <c r="C155" s="71" t="s">
        <v>142</v>
      </c>
      <c r="D155" s="97"/>
      <c r="E155" s="132"/>
      <c r="F155" s="133"/>
      <c r="G155" s="134">
        <f t="shared" ref="G155" si="31">SUM(E155*F155)</f>
        <v>0</v>
      </c>
      <c r="H155" s="135"/>
    </row>
    <row r="156" spans="1:8" x14ac:dyDescent="0.2">
      <c r="A156" s="97"/>
      <c r="B156" s="97"/>
      <c r="C156" s="71"/>
      <c r="D156" s="97"/>
      <c r="E156" s="132"/>
      <c r="F156" s="133"/>
      <c r="G156" s="134">
        <f t="shared" si="30"/>
        <v>0</v>
      </c>
      <c r="H156" s="135"/>
    </row>
    <row r="157" spans="1:8" x14ac:dyDescent="0.2">
      <c r="A157" s="97"/>
      <c r="B157" s="97"/>
      <c r="C157" s="71"/>
      <c r="D157" s="97"/>
      <c r="E157" s="132"/>
      <c r="F157" s="133"/>
      <c r="G157" s="134">
        <f t="shared" si="30"/>
        <v>0</v>
      </c>
      <c r="H157" s="135"/>
    </row>
    <row r="158" spans="1:8" x14ac:dyDescent="0.2">
      <c r="A158" s="97"/>
      <c r="B158" s="97">
        <v>640</v>
      </c>
      <c r="C158" s="71" t="s">
        <v>142</v>
      </c>
      <c r="D158" s="97"/>
      <c r="E158" s="132"/>
      <c r="F158" s="133"/>
      <c r="G158" s="134">
        <f t="shared" si="30"/>
        <v>0</v>
      </c>
      <c r="H158" s="135"/>
    </row>
    <row r="159" spans="1:8" x14ac:dyDescent="0.2">
      <c r="A159" s="97"/>
      <c r="B159" s="97">
        <v>6401</v>
      </c>
      <c r="C159" s="71" t="s">
        <v>143</v>
      </c>
      <c r="D159" s="97"/>
      <c r="E159" s="132"/>
      <c r="F159" s="133"/>
      <c r="G159" s="134">
        <f t="shared" ref="G159" si="32">SUM(E159*F159)</f>
        <v>0</v>
      </c>
      <c r="H159" s="135"/>
    </row>
    <row r="160" spans="1:8" x14ac:dyDescent="0.2">
      <c r="A160" s="97"/>
      <c r="B160" s="97"/>
      <c r="C160" s="71"/>
      <c r="D160" s="97"/>
      <c r="E160" s="132"/>
      <c r="F160" s="133"/>
      <c r="G160" s="134">
        <f t="shared" si="30"/>
        <v>0</v>
      </c>
      <c r="H160" s="135"/>
    </row>
    <row r="161" spans="1:8" x14ac:dyDescent="0.2">
      <c r="A161" s="97"/>
      <c r="B161" s="97"/>
      <c r="C161" s="71"/>
      <c r="D161" s="97"/>
      <c r="E161" s="132"/>
      <c r="F161" s="133"/>
      <c r="G161" s="134">
        <f t="shared" si="30"/>
        <v>0</v>
      </c>
      <c r="H161" s="135"/>
    </row>
    <row r="162" spans="1:8" x14ac:dyDescent="0.2">
      <c r="A162" s="97"/>
      <c r="B162" s="97">
        <v>640</v>
      </c>
      <c r="C162" s="71" t="s">
        <v>142</v>
      </c>
      <c r="D162" s="97"/>
      <c r="E162" s="132"/>
      <c r="F162" s="133"/>
      <c r="G162" s="134">
        <f t="shared" si="30"/>
        <v>0</v>
      </c>
      <c r="H162" s="135"/>
    </row>
    <row r="163" spans="1:8" x14ac:dyDescent="0.2">
      <c r="A163" s="97"/>
      <c r="B163" s="97">
        <v>6402</v>
      </c>
      <c r="C163" s="71" t="s">
        <v>144</v>
      </c>
      <c r="D163" s="97"/>
      <c r="E163" s="132"/>
      <c r="F163" s="133"/>
      <c r="G163" s="134">
        <f t="shared" ref="G163" si="33">SUM(E163*F163)</f>
        <v>0</v>
      </c>
      <c r="H163" s="135"/>
    </row>
    <row r="164" spans="1:8" x14ac:dyDescent="0.2">
      <c r="A164" s="97"/>
      <c r="B164" s="97"/>
      <c r="C164" s="71"/>
      <c r="D164" s="97"/>
      <c r="E164" s="132"/>
      <c r="F164" s="133"/>
      <c r="G164" s="134">
        <f t="shared" si="30"/>
        <v>0</v>
      </c>
      <c r="H164" s="135"/>
    </row>
    <row r="165" spans="1:8" ht="13.5" thickBot="1" x14ac:dyDescent="0.25">
      <c r="A165" s="97"/>
      <c r="B165" s="97"/>
      <c r="C165" s="71"/>
      <c r="D165" s="97"/>
      <c r="E165" s="132"/>
      <c r="F165" s="133"/>
      <c r="G165" s="134">
        <f t="shared" si="30"/>
        <v>0</v>
      </c>
      <c r="H165" s="172">
        <f>SUM(G154:G165)</f>
        <v>0</v>
      </c>
    </row>
    <row r="166" spans="1:8" x14ac:dyDescent="0.2">
      <c r="A166" s="97"/>
      <c r="B166" s="97"/>
      <c r="C166" s="71"/>
      <c r="D166" s="97"/>
      <c r="E166" s="150"/>
      <c r="F166" s="173"/>
      <c r="G166" s="145"/>
      <c r="H166" s="135"/>
    </row>
    <row r="167" spans="1:8" x14ac:dyDescent="0.2">
      <c r="A167" s="97"/>
      <c r="B167" s="97">
        <v>641</v>
      </c>
      <c r="C167" s="71" t="s">
        <v>145</v>
      </c>
      <c r="D167" s="97"/>
      <c r="E167" s="132"/>
      <c r="F167" s="133"/>
      <c r="G167" s="134">
        <f t="shared" ref="G167:G171" si="34">SUM(E167*F167)</f>
        <v>0</v>
      </c>
      <c r="H167" s="135"/>
    </row>
    <row r="168" spans="1:8" x14ac:dyDescent="0.2">
      <c r="A168" s="97"/>
      <c r="B168" s="97">
        <v>6410</v>
      </c>
      <c r="C168" s="71" t="s">
        <v>145</v>
      </c>
      <c r="D168" s="97"/>
      <c r="E168" s="132"/>
      <c r="F168" s="133"/>
      <c r="G168" s="134">
        <f t="shared" ref="G168" si="35">SUM(E168*F168)</f>
        <v>0</v>
      </c>
      <c r="H168" s="135"/>
    </row>
    <row r="169" spans="1:8" x14ac:dyDescent="0.2">
      <c r="A169" s="97"/>
      <c r="B169" s="97"/>
      <c r="C169" s="71"/>
      <c r="D169" s="97"/>
      <c r="E169" s="132"/>
      <c r="F169" s="133"/>
      <c r="G169" s="134">
        <f t="shared" si="34"/>
        <v>0</v>
      </c>
      <c r="H169" s="135"/>
    </row>
    <row r="170" spans="1:8" x14ac:dyDescent="0.2">
      <c r="A170" s="97"/>
      <c r="B170" s="97"/>
      <c r="C170" s="71"/>
      <c r="D170" s="97"/>
      <c r="E170" s="132"/>
      <c r="F170" s="133"/>
      <c r="G170" s="134">
        <f t="shared" si="34"/>
        <v>0</v>
      </c>
      <c r="H170" s="135"/>
    </row>
    <row r="171" spans="1:8" ht="13.5" thickBot="1" x14ac:dyDescent="0.25">
      <c r="A171" s="97"/>
      <c r="B171" s="97"/>
      <c r="C171" s="71"/>
      <c r="D171" s="97"/>
      <c r="E171" s="132"/>
      <c r="F171" s="133"/>
      <c r="G171" s="134">
        <f t="shared" si="34"/>
        <v>0</v>
      </c>
      <c r="H171" s="172">
        <f>SUM(G167:G171)</f>
        <v>0</v>
      </c>
    </row>
    <row r="172" spans="1:8" x14ac:dyDescent="0.2">
      <c r="A172" s="97"/>
      <c r="B172" s="97"/>
      <c r="C172" s="71"/>
      <c r="D172" s="97"/>
      <c r="E172" s="150"/>
      <c r="F172" s="173"/>
      <c r="G172" s="145"/>
      <c r="H172" s="135"/>
    </row>
    <row r="173" spans="1:8" x14ac:dyDescent="0.2">
      <c r="A173" s="97"/>
      <c r="B173" s="97">
        <v>650</v>
      </c>
      <c r="C173" s="71" t="s">
        <v>146</v>
      </c>
      <c r="D173" s="97"/>
      <c r="E173" s="132"/>
      <c r="F173" s="133"/>
      <c r="G173" s="134">
        <f t="shared" ref="G173:G177" si="36">SUM(E173*F173)</f>
        <v>0</v>
      </c>
      <c r="H173" s="135"/>
    </row>
    <row r="174" spans="1:8" x14ac:dyDescent="0.2">
      <c r="A174" s="97"/>
      <c r="B174" s="97">
        <v>6503</v>
      </c>
      <c r="C174" s="71" t="s">
        <v>147</v>
      </c>
      <c r="D174" s="97"/>
      <c r="E174" s="132"/>
      <c r="F174" s="133"/>
      <c r="G174" s="134">
        <f t="shared" ref="G174" si="37">SUM(E174*F174)</f>
        <v>0</v>
      </c>
      <c r="H174" s="135"/>
    </row>
    <row r="175" spans="1:8" x14ac:dyDescent="0.2">
      <c r="A175" s="97"/>
      <c r="B175" s="97"/>
      <c r="C175" s="71"/>
      <c r="D175" s="97"/>
      <c r="E175" s="132"/>
      <c r="F175" s="133"/>
      <c r="G175" s="134">
        <f t="shared" si="36"/>
        <v>0</v>
      </c>
      <c r="H175" s="135"/>
    </row>
    <row r="176" spans="1:8" x14ac:dyDescent="0.2">
      <c r="A176" s="97"/>
      <c r="B176" s="97"/>
      <c r="C176" s="71"/>
      <c r="D176" s="97"/>
      <c r="E176" s="132"/>
      <c r="F176" s="133"/>
      <c r="G176" s="134">
        <f t="shared" si="36"/>
        <v>0</v>
      </c>
      <c r="H176" s="135"/>
    </row>
    <row r="177" spans="1:8" ht="13.5" thickBot="1" x14ac:dyDescent="0.25">
      <c r="A177" s="97"/>
      <c r="B177" s="97"/>
      <c r="C177" s="71"/>
      <c r="D177" s="97"/>
      <c r="E177" s="132"/>
      <c r="F177" s="133"/>
      <c r="G177" s="134">
        <f t="shared" si="36"/>
        <v>0</v>
      </c>
      <c r="H177" s="172">
        <f>SUM(G173:G177)</f>
        <v>0</v>
      </c>
    </row>
    <row r="178" spans="1:8" x14ac:dyDescent="0.2">
      <c r="A178" s="97"/>
      <c r="B178" s="97"/>
      <c r="C178" s="71"/>
      <c r="D178" s="97"/>
      <c r="E178" s="150"/>
      <c r="F178" s="173"/>
      <c r="G178" s="145"/>
      <c r="H178" s="135"/>
    </row>
    <row r="179" spans="1:8" x14ac:dyDescent="0.2">
      <c r="A179" s="97"/>
      <c r="B179" s="97">
        <v>651</v>
      </c>
      <c r="C179" s="71" t="s">
        <v>148</v>
      </c>
      <c r="D179" s="97"/>
      <c r="E179" s="132"/>
      <c r="F179" s="133"/>
      <c r="G179" s="134">
        <f t="shared" ref="G179:G184" si="38">SUM(E179*F179)</f>
        <v>0</v>
      </c>
      <c r="H179" s="135"/>
    </row>
    <row r="180" spans="1:8" x14ac:dyDescent="0.2">
      <c r="A180" s="97"/>
      <c r="B180" s="97">
        <v>6510</v>
      </c>
      <c r="C180" s="71" t="s">
        <v>149</v>
      </c>
      <c r="D180" s="97"/>
      <c r="E180" s="132"/>
      <c r="F180" s="133"/>
      <c r="G180" s="134">
        <f t="shared" ref="G180" si="39">SUM(E180*F180)</f>
        <v>0</v>
      </c>
      <c r="H180" s="135"/>
    </row>
    <row r="181" spans="1:8" x14ac:dyDescent="0.2">
      <c r="A181" s="97"/>
      <c r="B181" s="97"/>
      <c r="C181" s="71"/>
      <c r="D181" s="97"/>
      <c r="E181" s="132"/>
      <c r="F181" s="133"/>
      <c r="G181" s="134">
        <f t="shared" si="38"/>
        <v>0</v>
      </c>
      <c r="H181" s="135"/>
    </row>
    <row r="182" spans="1:8" x14ac:dyDescent="0.2">
      <c r="A182" s="97"/>
      <c r="B182" s="97">
        <v>651</v>
      </c>
      <c r="C182" s="71" t="s">
        <v>148</v>
      </c>
      <c r="D182" s="97"/>
      <c r="E182" s="132"/>
      <c r="F182" s="133"/>
      <c r="G182" s="134">
        <f t="shared" si="38"/>
        <v>0</v>
      </c>
      <c r="H182" s="135"/>
    </row>
    <row r="183" spans="1:8" x14ac:dyDescent="0.2">
      <c r="A183" s="97"/>
      <c r="B183" s="97">
        <v>6511</v>
      </c>
      <c r="C183" s="71" t="s">
        <v>150</v>
      </c>
      <c r="D183" s="97"/>
      <c r="E183" s="132"/>
      <c r="F183" s="133"/>
      <c r="G183" s="134">
        <f t="shared" ref="G183" si="40">SUM(E183*F183)</f>
        <v>0</v>
      </c>
      <c r="H183" s="135"/>
    </row>
    <row r="184" spans="1:8" ht="13.5" thickBot="1" x14ac:dyDescent="0.25">
      <c r="A184" s="97"/>
      <c r="B184" s="97"/>
      <c r="C184" s="71"/>
      <c r="D184" s="97"/>
      <c r="E184" s="132"/>
      <c r="F184" s="133"/>
      <c r="G184" s="134">
        <f t="shared" si="38"/>
        <v>0</v>
      </c>
      <c r="H184" s="172">
        <f>SUM(G179:G184)</f>
        <v>0</v>
      </c>
    </row>
    <row r="185" spans="1:8" x14ac:dyDescent="0.2">
      <c r="A185" s="97"/>
      <c r="B185" s="97"/>
      <c r="C185" s="71"/>
      <c r="D185" s="97"/>
      <c r="E185" s="150"/>
      <c r="F185" s="173"/>
      <c r="G185" s="145"/>
      <c r="H185" s="135"/>
    </row>
    <row r="186" spans="1:8" x14ac:dyDescent="0.2">
      <c r="A186" s="97"/>
      <c r="B186" s="97">
        <v>652</v>
      </c>
      <c r="C186" s="71" t="s">
        <v>151</v>
      </c>
      <c r="D186" s="97"/>
      <c r="E186" s="132"/>
      <c r="F186" s="133"/>
      <c r="G186" s="134">
        <f t="shared" ref="G186:G193" si="41">SUM(E186*F186)</f>
        <v>0</v>
      </c>
      <c r="H186" s="135"/>
    </row>
    <row r="187" spans="1:8" x14ac:dyDescent="0.2">
      <c r="A187" s="97"/>
      <c r="B187" s="97">
        <v>6520</v>
      </c>
      <c r="C187" s="71" t="s">
        <v>177</v>
      </c>
      <c r="D187" s="97"/>
      <c r="E187" s="132"/>
      <c r="F187" s="133"/>
      <c r="G187" s="134">
        <f t="shared" ref="G187" si="42">SUM(E187*F187)</f>
        <v>0</v>
      </c>
      <c r="H187" s="135"/>
    </row>
    <row r="188" spans="1:8" x14ac:dyDescent="0.2">
      <c r="A188" s="97"/>
      <c r="B188" s="97">
        <v>6523</v>
      </c>
      <c r="C188" s="71" t="s">
        <v>179</v>
      </c>
      <c r="D188" s="97"/>
      <c r="E188" s="132"/>
      <c r="F188" s="133"/>
      <c r="G188" s="134">
        <f t="shared" si="41"/>
        <v>0</v>
      </c>
      <c r="H188" s="135"/>
    </row>
    <row r="189" spans="1:8" x14ac:dyDescent="0.2">
      <c r="A189" s="97"/>
      <c r="B189" s="97"/>
      <c r="C189" s="71"/>
      <c r="D189" s="97"/>
      <c r="E189" s="132"/>
      <c r="F189" s="133"/>
      <c r="G189" s="134">
        <f t="shared" si="41"/>
        <v>0</v>
      </c>
      <c r="H189" s="135"/>
    </row>
    <row r="190" spans="1:8" x14ac:dyDescent="0.2">
      <c r="A190" s="97"/>
      <c r="B190" s="97">
        <v>652</v>
      </c>
      <c r="C190" s="71" t="s">
        <v>151</v>
      </c>
      <c r="D190" s="97"/>
      <c r="E190" s="132"/>
      <c r="F190" s="133"/>
      <c r="G190" s="134">
        <f t="shared" si="41"/>
        <v>0</v>
      </c>
      <c r="H190" s="135"/>
    </row>
    <row r="191" spans="1:8" x14ac:dyDescent="0.2">
      <c r="A191" s="97"/>
      <c r="B191" s="97">
        <v>6521</v>
      </c>
      <c r="C191" s="71" t="s">
        <v>152</v>
      </c>
      <c r="D191" s="97"/>
      <c r="E191" s="132"/>
      <c r="F191" s="133"/>
      <c r="G191" s="134">
        <f t="shared" ref="G191" si="43">SUM(E191*F191)</f>
        <v>0</v>
      </c>
      <c r="H191" s="135"/>
    </row>
    <row r="192" spans="1:8" x14ac:dyDescent="0.2">
      <c r="A192" s="97"/>
      <c r="B192" s="97"/>
      <c r="C192" s="71"/>
      <c r="D192" s="97"/>
      <c r="E192" s="132"/>
      <c r="F192" s="133"/>
      <c r="G192" s="134">
        <f t="shared" si="41"/>
        <v>0</v>
      </c>
      <c r="H192" s="135"/>
    </row>
    <row r="193" spans="1:8" ht="13.5" thickBot="1" x14ac:dyDescent="0.25">
      <c r="A193" s="97"/>
      <c r="B193" s="97"/>
      <c r="C193" s="71"/>
      <c r="D193" s="97"/>
      <c r="E193" s="132"/>
      <c r="F193" s="133"/>
      <c r="G193" s="134">
        <f t="shared" si="41"/>
        <v>0</v>
      </c>
      <c r="H193" s="172">
        <f>SUM(G186:G193)</f>
        <v>0</v>
      </c>
    </row>
    <row r="194" spans="1:8" x14ac:dyDescent="0.2">
      <c r="A194" s="97"/>
      <c r="B194" s="97"/>
      <c r="C194" s="71"/>
      <c r="D194" s="97"/>
      <c r="E194" s="150"/>
      <c r="F194" s="173"/>
      <c r="G194" s="145"/>
      <c r="H194" s="135"/>
    </row>
    <row r="195" spans="1:8" x14ac:dyDescent="0.2">
      <c r="A195" s="97"/>
      <c r="B195" s="97">
        <v>653</v>
      </c>
      <c r="C195" s="71" t="s">
        <v>153</v>
      </c>
      <c r="D195" s="97"/>
      <c r="E195" s="132"/>
      <c r="F195" s="133"/>
      <c r="G195" s="134">
        <f t="shared" ref="G195:G198" si="44">SUM(E195*F195)</f>
        <v>0</v>
      </c>
      <c r="H195" s="135"/>
    </row>
    <row r="196" spans="1:8" x14ac:dyDescent="0.2">
      <c r="A196" s="97"/>
      <c r="B196" s="97">
        <v>6530</v>
      </c>
      <c r="C196" s="71" t="s">
        <v>154</v>
      </c>
      <c r="D196" s="97"/>
      <c r="E196" s="132"/>
      <c r="F196" s="133"/>
      <c r="G196" s="134">
        <f t="shared" ref="G196" si="45">SUM(E196*F196)</f>
        <v>0</v>
      </c>
      <c r="H196" s="135"/>
    </row>
    <row r="197" spans="1:8" x14ac:dyDescent="0.2">
      <c r="A197" s="97"/>
      <c r="B197" s="97"/>
      <c r="C197" s="71"/>
      <c r="D197" s="97"/>
      <c r="E197" s="132"/>
      <c r="F197" s="133"/>
      <c r="G197" s="134">
        <f t="shared" si="44"/>
        <v>0</v>
      </c>
      <c r="H197" s="135"/>
    </row>
    <row r="198" spans="1:8" ht="13.5" thickBot="1" x14ac:dyDescent="0.25">
      <c r="A198" s="136"/>
      <c r="B198" s="136"/>
      <c r="C198" s="93"/>
      <c r="D198" s="136"/>
      <c r="E198" s="138"/>
      <c r="F198" s="139"/>
      <c r="G198" s="175">
        <f t="shared" si="44"/>
        <v>0</v>
      </c>
      <c r="H198" s="172">
        <f>SUM(G195:G198)</f>
        <v>0</v>
      </c>
    </row>
    <row r="199" spans="1:8" x14ac:dyDescent="0.2">
      <c r="A199" s="97"/>
      <c r="B199" s="97"/>
      <c r="C199" s="142" t="s">
        <v>96</v>
      </c>
      <c r="D199" s="143"/>
      <c r="E199" s="143"/>
      <c r="F199" s="144"/>
      <c r="G199" s="145"/>
      <c r="H199" s="135"/>
    </row>
    <row r="200" spans="1:8" ht="24.95" customHeight="1" x14ac:dyDescent="0.2">
      <c r="A200" s="97"/>
      <c r="B200" s="97"/>
      <c r="C200" s="215"/>
      <c r="D200" s="216"/>
      <c r="E200" s="216"/>
      <c r="F200" s="217"/>
      <c r="G200" s="145"/>
      <c r="H200" s="135"/>
    </row>
    <row r="201" spans="1:8" ht="24.95" customHeight="1" x14ac:dyDescent="0.2">
      <c r="A201" s="97"/>
      <c r="B201" s="97"/>
      <c r="C201" s="215"/>
      <c r="D201" s="216"/>
      <c r="E201" s="216"/>
      <c r="F201" s="217"/>
      <c r="G201" s="145"/>
      <c r="H201" s="135"/>
    </row>
    <row r="202" spans="1:8" ht="24.95" customHeight="1" x14ac:dyDescent="0.2">
      <c r="A202" s="97"/>
      <c r="B202" s="97"/>
      <c r="C202" s="215"/>
      <c r="D202" s="216"/>
      <c r="E202" s="216"/>
      <c r="F202" s="217"/>
      <c r="G202" s="145"/>
      <c r="H202" s="135"/>
    </row>
    <row r="203" spans="1:8" ht="24.95" customHeight="1" x14ac:dyDescent="0.2">
      <c r="A203" s="97"/>
      <c r="B203" s="97"/>
      <c r="C203" s="215"/>
      <c r="D203" s="216"/>
      <c r="E203" s="216"/>
      <c r="F203" s="217"/>
      <c r="G203" s="145"/>
      <c r="H203" s="135"/>
    </row>
    <row r="204" spans="1:8" ht="24.95" customHeight="1" x14ac:dyDescent="0.2">
      <c r="A204" s="97"/>
      <c r="B204" s="97"/>
      <c r="C204" s="215"/>
      <c r="D204" s="216"/>
      <c r="E204" s="216"/>
      <c r="F204" s="217"/>
      <c r="G204" s="145"/>
      <c r="H204" s="135"/>
    </row>
    <row r="205" spans="1:8" ht="24.95" customHeight="1" x14ac:dyDescent="0.2">
      <c r="A205" s="97"/>
      <c r="B205" s="97"/>
      <c r="C205" s="215"/>
      <c r="D205" s="216"/>
      <c r="E205" s="216"/>
      <c r="F205" s="217"/>
      <c r="G205" s="145"/>
      <c r="H205" s="135"/>
    </row>
    <row r="206" spans="1:8" ht="24.95" customHeight="1" x14ac:dyDescent="0.2">
      <c r="A206" s="97"/>
      <c r="B206" s="97"/>
      <c r="C206" s="215"/>
      <c r="D206" s="216"/>
      <c r="E206" s="216"/>
      <c r="F206" s="217"/>
      <c r="G206" s="145"/>
      <c r="H206" s="135"/>
    </row>
    <row r="207" spans="1:8" ht="24.95" customHeight="1" x14ac:dyDescent="0.2">
      <c r="A207" s="97"/>
      <c r="B207" s="97"/>
      <c r="C207" s="215"/>
      <c r="D207" s="216"/>
      <c r="E207" s="216"/>
      <c r="F207" s="217"/>
      <c r="G207" s="145"/>
      <c r="H207" s="135"/>
    </row>
    <row r="208" spans="1:8" ht="24.95" customHeight="1" x14ac:dyDescent="0.2">
      <c r="A208" s="97"/>
      <c r="B208" s="97"/>
      <c r="C208" s="215"/>
      <c r="D208" s="216"/>
      <c r="E208" s="216"/>
      <c r="F208" s="217"/>
      <c r="G208" s="145"/>
      <c r="H208" s="135"/>
    </row>
    <row r="209" spans="1:8" ht="24.95" customHeight="1" thickBot="1" x14ac:dyDescent="0.25">
      <c r="A209" s="97"/>
      <c r="B209" s="97"/>
      <c r="C209" s="215"/>
      <c r="D209" s="216"/>
      <c r="E209" s="216"/>
      <c r="F209" s="217"/>
      <c r="G209" s="145"/>
      <c r="H209" s="135"/>
    </row>
    <row r="210" spans="1:8" ht="13.5" thickBot="1" x14ac:dyDescent="0.25">
      <c r="A210" s="136"/>
      <c r="B210" s="136"/>
      <c r="C210" s="177"/>
      <c r="D210" s="178"/>
      <c r="E210" s="179"/>
      <c r="F210" s="81" t="s">
        <v>155</v>
      </c>
      <c r="G210" s="148"/>
      <c r="H210" s="149">
        <f>SUM(H135:H198)</f>
        <v>0</v>
      </c>
    </row>
    <row r="211" spans="1:8" x14ac:dyDescent="0.2">
      <c r="A211" s="124"/>
      <c r="B211" s="124">
        <v>800</v>
      </c>
      <c r="C211" s="94" t="s">
        <v>156</v>
      </c>
      <c r="D211" s="126"/>
      <c r="E211" s="126"/>
      <c r="F211" s="171"/>
      <c r="G211" s="129"/>
      <c r="H211" s="135"/>
    </row>
    <row r="212" spans="1:8" x14ac:dyDescent="0.2">
      <c r="A212" s="97"/>
      <c r="B212" s="97">
        <v>810</v>
      </c>
      <c r="C212" s="71" t="s">
        <v>157</v>
      </c>
      <c r="D212" s="97"/>
      <c r="E212" s="162"/>
      <c r="F212" s="163"/>
      <c r="G212" s="134">
        <f>SUM(E212*F212)</f>
        <v>0</v>
      </c>
      <c r="H212" s="135"/>
    </row>
    <row r="213" spans="1:8" x14ac:dyDescent="0.2">
      <c r="A213" s="97"/>
      <c r="B213" s="97">
        <v>8100</v>
      </c>
      <c r="C213" s="71" t="s">
        <v>157</v>
      </c>
      <c r="D213" s="97"/>
      <c r="E213" s="162"/>
      <c r="F213" s="163"/>
      <c r="G213" s="134">
        <f>SUM(E213*F213)</f>
        <v>0</v>
      </c>
      <c r="H213" s="135"/>
    </row>
    <row r="214" spans="1:8" x14ac:dyDescent="0.2">
      <c r="A214" s="97"/>
      <c r="B214" s="97"/>
      <c r="C214" s="71"/>
      <c r="D214" s="97"/>
      <c r="E214" s="162"/>
      <c r="F214" s="163"/>
      <c r="G214" s="134">
        <f>SUM(E214*F214)</f>
        <v>0</v>
      </c>
      <c r="H214" s="135"/>
    </row>
    <row r="215" spans="1:8" ht="13.5" thickBot="1" x14ac:dyDescent="0.25">
      <c r="A215" s="97"/>
      <c r="B215" s="97"/>
      <c r="C215" s="71"/>
      <c r="D215" s="97"/>
      <c r="E215" s="162"/>
      <c r="F215" s="163"/>
      <c r="G215" s="134">
        <f>SUM(E215*F215)</f>
        <v>0</v>
      </c>
      <c r="H215" s="172">
        <f>SUM(G212:G215)</f>
        <v>0</v>
      </c>
    </row>
    <row r="216" spans="1:8" x14ac:dyDescent="0.2">
      <c r="A216" s="97"/>
      <c r="B216" s="97"/>
      <c r="C216" s="71"/>
      <c r="D216" s="97"/>
      <c r="E216" s="97"/>
      <c r="F216" s="161"/>
      <c r="G216" s="145"/>
      <c r="H216" s="135"/>
    </row>
    <row r="217" spans="1:8" x14ac:dyDescent="0.2">
      <c r="A217" s="97"/>
      <c r="B217" s="97">
        <v>890</v>
      </c>
      <c r="C217" s="71" t="s">
        <v>158</v>
      </c>
      <c r="D217" s="97"/>
      <c r="E217" s="162"/>
      <c r="F217" s="163"/>
      <c r="G217" s="134">
        <f>SUM(E217*F217)</f>
        <v>0</v>
      </c>
      <c r="H217" s="135"/>
    </row>
    <row r="218" spans="1:8" x14ac:dyDescent="0.2">
      <c r="A218" s="97"/>
      <c r="B218" s="97">
        <v>8900</v>
      </c>
      <c r="C218" s="71" t="s">
        <v>159</v>
      </c>
      <c r="D218" s="97"/>
      <c r="E218" s="162"/>
      <c r="F218" s="163"/>
      <c r="G218" s="134">
        <f>SUM(E218*F218)</f>
        <v>0</v>
      </c>
      <c r="H218" s="135"/>
    </row>
    <row r="219" spans="1:8" ht="13.5" thickBot="1" x14ac:dyDescent="0.25">
      <c r="A219" s="97"/>
      <c r="B219" s="97"/>
      <c r="C219" s="71"/>
      <c r="D219" s="97"/>
      <c r="E219" s="162"/>
      <c r="F219" s="163"/>
      <c r="G219" s="134">
        <f>SUM(E219*F219)</f>
        <v>0</v>
      </c>
      <c r="H219" s="172">
        <f>SUM(G217:G219)</f>
        <v>0</v>
      </c>
    </row>
    <row r="220" spans="1:8" x14ac:dyDescent="0.2">
      <c r="A220" s="97"/>
      <c r="B220" s="97"/>
      <c r="C220" s="71"/>
      <c r="D220" s="97"/>
      <c r="E220" s="97"/>
      <c r="F220" s="161"/>
      <c r="G220" s="145"/>
      <c r="H220" s="135"/>
    </row>
    <row r="221" spans="1:8" x14ac:dyDescent="0.2">
      <c r="A221" s="97"/>
      <c r="B221" s="97">
        <v>800</v>
      </c>
      <c r="C221" s="71" t="s">
        <v>126</v>
      </c>
      <c r="D221" s="97"/>
      <c r="E221" s="162"/>
      <c r="F221" s="163"/>
      <c r="G221" s="134">
        <f>SUM(E221*F221)</f>
        <v>0</v>
      </c>
      <c r="H221" s="135"/>
    </row>
    <row r="222" spans="1:8" x14ac:dyDescent="0.2">
      <c r="A222" s="97"/>
      <c r="B222" s="97" t="s">
        <v>160</v>
      </c>
      <c r="C222" s="71" t="s">
        <v>135</v>
      </c>
      <c r="D222" s="97"/>
      <c r="E222" s="162"/>
      <c r="F222" s="163"/>
      <c r="G222" s="134">
        <f t="shared" ref="G222" si="46">SUM(E222*F222)</f>
        <v>0</v>
      </c>
      <c r="H222" s="135"/>
    </row>
    <row r="223" spans="1:8" ht="13.5" thickBot="1" x14ac:dyDescent="0.25">
      <c r="A223" s="136"/>
      <c r="B223" s="136"/>
      <c r="C223" s="93"/>
      <c r="D223" s="136"/>
      <c r="E223" s="164"/>
      <c r="F223" s="165"/>
      <c r="G223" s="140">
        <f>SUM(E223*F223)</f>
        <v>0</v>
      </c>
      <c r="H223" s="172">
        <f>SUM(G221:G223)</f>
        <v>0</v>
      </c>
    </row>
    <row r="224" spans="1:8" x14ac:dyDescent="0.2">
      <c r="A224" s="97"/>
      <c r="B224" s="97"/>
      <c r="C224" s="95" t="s">
        <v>96</v>
      </c>
      <c r="D224" s="112"/>
      <c r="E224" s="112"/>
      <c r="F224" s="180"/>
      <c r="G224" s="145"/>
      <c r="H224" s="135"/>
    </row>
    <row r="225" spans="1:12" ht="30" customHeight="1" x14ac:dyDescent="0.2">
      <c r="A225" s="97"/>
      <c r="B225" s="97"/>
      <c r="C225" s="215"/>
      <c r="D225" s="216"/>
      <c r="E225" s="216"/>
      <c r="F225" s="217"/>
      <c r="G225" s="145"/>
      <c r="H225" s="135"/>
      <c r="I225" s="112"/>
      <c r="J225" s="112"/>
      <c r="K225" s="112"/>
      <c r="L225" s="112"/>
    </row>
    <row r="226" spans="1:12" ht="29.25" customHeight="1" x14ac:dyDescent="0.2">
      <c r="A226" s="97"/>
      <c r="B226" s="97"/>
      <c r="C226" s="215"/>
      <c r="D226" s="216"/>
      <c r="E226" s="216"/>
      <c r="F226" s="217"/>
      <c r="G226" s="145"/>
      <c r="H226" s="135"/>
      <c r="I226" s="112"/>
      <c r="J226" s="112"/>
      <c r="K226" s="112"/>
      <c r="L226" s="112"/>
    </row>
    <row r="227" spans="1:12" ht="13.5" customHeight="1" x14ac:dyDescent="0.2">
      <c r="A227" s="97"/>
      <c r="B227" s="97"/>
      <c r="C227" s="215"/>
      <c r="D227" s="216"/>
      <c r="E227" s="216"/>
      <c r="F227" s="217"/>
      <c r="G227" s="145"/>
      <c r="H227" s="135"/>
      <c r="I227" s="112"/>
      <c r="J227" s="112"/>
      <c r="K227" s="112"/>
      <c r="L227" s="112"/>
    </row>
    <row r="228" spans="1:12" ht="13.5" thickBot="1" x14ac:dyDescent="0.25">
      <c r="A228" s="97"/>
      <c r="B228" s="97"/>
      <c r="C228" s="215"/>
      <c r="D228" s="216"/>
      <c r="E228" s="216"/>
      <c r="F228" s="217"/>
      <c r="G228" s="145"/>
      <c r="H228" s="135"/>
      <c r="I228" s="112"/>
      <c r="J228" s="112"/>
      <c r="K228" s="112"/>
      <c r="L228" s="112"/>
    </row>
    <row r="229" spans="1:12" ht="13.5" thickBot="1" x14ac:dyDescent="0.25">
      <c r="A229" s="97"/>
      <c r="B229" s="97"/>
      <c r="C229" s="181"/>
      <c r="D229" s="182"/>
      <c r="E229" s="182"/>
      <c r="F229" s="183" t="s">
        <v>161</v>
      </c>
      <c r="G229" s="148"/>
      <c r="H229" s="149">
        <f>SUM(H211:H223)</f>
        <v>0</v>
      </c>
      <c r="I229" s="112"/>
      <c r="J229" s="112"/>
      <c r="K229" s="112"/>
      <c r="L229" s="112"/>
    </row>
    <row r="230" spans="1:12" ht="13.5" thickBot="1" x14ac:dyDescent="0.25">
      <c r="A230" s="184"/>
      <c r="B230" s="185" t="s">
        <v>162</v>
      </c>
      <c r="C230" s="186"/>
      <c r="D230" s="187"/>
      <c r="E230" s="188"/>
      <c r="F230" s="189"/>
      <c r="G230" s="190"/>
      <c r="H230" s="191">
        <f>H29+H46+H65+H78+H134+H210+H229</f>
        <v>0</v>
      </c>
      <c r="I230" s="112"/>
      <c r="J230" s="112"/>
      <c r="K230" s="112"/>
      <c r="L230" s="112"/>
    </row>
    <row r="231" spans="1:12" ht="13.5" thickBot="1" x14ac:dyDescent="0.25">
      <c r="A231" s="98"/>
      <c r="B231" s="84" t="s">
        <v>163</v>
      </c>
      <c r="C231" s="192"/>
      <c r="D231" s="85">
        <v>4.0800000000000003E-2</v>
      </c>
      <c r="E231" s="193"/>
      <c r="F231" s="194"/>
      <c r="G231" s="195"/>
      <c r="H231" s="196">
        <f>0</f>
        <v>0</v>
      </c>
      <c r="I231" s="112"/>
      <c r="J231" s="112"/>
      <c r="K231" s="112"/>
      <c r="L231" s="112"/>
    </row>
    <row r="232" spans="1:12" ht="12.75" customHeight="1" x14ac:dyDescent="0.2">
      <c r="A232" s="124"/>
      <c r="B232" s="124">
        <v>700</v>
      </c>
      <c r="C232" s="92" t="s">
        <v>164</v>
      </c>
      <c r="D232" s="168"/>
      <c r="E232" s="126"/>
      <c r="F232" s="167"/>
      <c r="G232" s="129"/>
      <c r="H232" s="135"/>
      <c r="I232" s="112"/>
      <c r="J232" s="112"/>
      <c r="K232" s="112"/>
      <c r="L232" s="112"/>
    </row>
    <row r="233" spans="1:12" ht="12.75" customHeight="1" x14ac:dyDescent="0.2">
      <c r="A233" s="97"/>
      <c r="B233" s="99">
        <v>730</v>
      </c>
      <c r="C233" s="71" t="s">
        <v>165</v>
      </c>
      <c r="D233" s="97"/>
      <c r="E233" s="162"/>
      <c r="F233" s="163"/>
      <c r="G233" s="134">
        <f>SUM(E233*F233)</f>
        <v>0</v>
      </c>
      <c r="H233" s="135"/>
      <c r="I233" s="112"/>
      <c r="J233" s="112"/>
      <c r="K233" s="112"/>
      <c r="L233" s="112"/>
    </row>
    <row r="234" spans="1:12" ht="12.75" customHeight="1" x14ac:dyDescent="0.2">
      <c r="A234" s="97"/>
      <c r="B234" s="97">
        <v>7310</v>
      </c>
      <c r="C234" s="71" t="s">
        <v>165</v>
      </c>
      <c r="D234" s="97"/>
      <c r="E234" s="162"/>
      <c r="F234" s="163"/>
      <c r="G234" s="134">
        <f>SUM(E234*F234)</f>
        <v>0</v>
      </c>
      <c r="H234" s="135"/>
      <c r="I234" s="112"/>
      <c r="J234" s="112"/>
      <c r="K234" s="112"/>
      <c r="L234" s="112"/>
    </row>
    <row r="235" spans="1:12" ht="12.75" customHeight="1" x14ac:dyDescent="0.2">
      <c r="A235" s="97"/>
      <c r="B235" s="97"/>
      <c r="C235" s="71"/>
      <c r="D235" s="97"/>
      <c r="E235" s="162"/>
      <c r="F235" s="163"/>
      <c r="G235" s="134">
        <f>SUM(E235*F235)</f>
        <v>0</v>
      </c>
      <c r="H235" s="135"/>
      <c r="I235" s="112"/>
      <c r="J235" s="112"/>
      <c r="K235" s="112"/>
      <c r="L235" s="112"/>
    </row>
    <row r="236" spans="1:12" ht="12.75" customHeight="1" thickBot="1" x14ac:dyDescent="0.25">
      <c r="A236" s="97"/>
      <c r="B236" s="97"/>
      <c r="C236" s="71"/>
      <c r="D236" s="97"/>
      <c r="E236" s="162"/>
      <c r="F236" s="163"/>
      <c r="G236" s="134">
        <f>SUM(E236*F236)</f>
        <v>0</v>
      </c>
      <c r="H236" s="172">
        <f>SUM(G233:G236)</f>
        <v>0</v>
      </c>
      <c r="I236" s="112"/>
      <c r="J236" s="112"/>
      <c r="K236" s="112"/>
      <c r="L236" s="112"/>
    </row>
    <row r="237" spans="1:12" ht="12.75" customHeight="1" x14ac:dyDescent="0.2">
      <c r="A237" s="97"/>
      <c r="B237" s="97"/>
      <c r="C237" s="197"/>
      <c r="D237" s="97"/>
      <c r="E237" s="97"/>
      <c r="F237" s="161"/>
      <c r="G237" s="145"/>
      <c r="H237" s="135"/>
      <c r="I237" s="112"/>
      <c r="J237" s="112"/>
      <c r="K237" s="112"/>
      <c r="L237" s="112"/>
    </row>
    <row r="238" spans="1:12" ht="12.75" customHeight="1" x14ac:dyDescent="0.2">
      <c r="A238" s="97"/>
      <c r="B238" s="99">
        <v>730</v>
      </c>
      <c r="C238" s="71" t="s">
        <v>165</v>
      </c>
      <c r="D238" s="97"/>
      <c r="E238" s="162"/>
      <c r="F238" s="198"/>
      <c r="G238" s="134">
        <f>SUM(E238*F238)</f>
        <v>0</v>
      </c>
      <c r="H238" s="135"/>
      <c r="I238" s="112"/>
      <c r="J238" s="112"/>
      <c r="K238" s="112"/>
      <c r="L238" s="112"/>
    </row>
    <row r="239" spans="1:12" ht="12.75" customHeight="1" x14ac:dyDescent="0.2">
      <c r="A239" s="97"/>
      <c r="B239" s="97" t="s">
        <v>166</v>
      </c>
      <c r="C239" s="197" t="s">
        <v>167</v>
      </c>
      <c r="D239" s="97"/>
      <c r="E239" s="162"/>
      <c r="F239" s="163"/>
      <c r="G239" s="134">
        <f>SUM(E239*F239)</f>
        <v>0</v>
      </c>
      <c r="H239" s="135"/>
      <c r="I239" s="112"/>
      <c r="J239" s="112"/>
      <c r="K239" s="112"/>
      <c r="L239" s="112"/>
    </row>
    <row r="240" spans="1:12" ht="12.75" customHeight="1" thickBot="1" x14ac:dyDescent="0.25">
      <c r="A240" s="136"/>
      <c r="B240" s="136"/>
      <c r="C240" s="181"/>
      <c r="D240" s="136"/>
      <c r="E240" s="164"/>
      <c r="F240" s="165"/>
      <c r="G240" s="175">
        <f>SUM(E240*F240)</f>
        <v>0</v>
      </c>
      <c r="H240" s="172">
        <f>SUM(G238:G240)</f>
        <v>0</v>
      </c>
      <c r="I240" s="112"/>
      <c r="J240" s="112"/>
      <c r="K240" s="112"/>
      <c r="L240" s="112"/>
    </row>
    <row r="241" spans="1:13" x14ac:dyDescent="0.2">
      <c r="A241" s="97"/>
      <c r="B241" s="97"/>
      <c r="C241" s="95" t="s">
        <v>96</v>
      </c>
      <c r="D241" s="150"/>
      <c r="E241" s="150"/>
      <c r="F241" s="86"/>
      <c r="G241" s="145"/>
      <c r="H241" s="135"/>
      <c r="I241" s="112"/>
      <c r="J241" s="112"/>
      <c r="K241" s="112"/>
      <c r="L241" s="112"/>
      <c r="M241" s="112"/>
    </row>
    <row r="242" spans="1:13" ht="34.5" customHeight="1" x14ac:dyDescent="0.2">
      <c r="A242" s="97"/>
      <c r="B242" s="97"/>
      <c r="C242" s="215"/>
      <c r="D242" s="216"/>
      <c r="E242" s="216"/>
      <c r="F242" s="217"/>
      <c r="G242" s="145"/>
      <c r="H242" s="135"/>
      <c r="I242" s="112"/>
      <c r="J242" s="112"/>
      <c r="K242" s="112"/>
      <c r="L242" s="112"/>
      <c r="M242" s="112"/>
    </row>
    <row r="243" spans="1:13" ht="34.5" customHeight="1" x14ac:dyDescent="0.2">
      <c r="A243" s="97"/>
      <c r="B243" s="97"/>
      <c r="C243" s="215"/>
      <c r="D243" s="216"/>
      <c r="E243" s="216"/>
      <c r="F243" s="217"/>
      <c r="G243" s="145"/>
      <c r="H243" s="135"/>
      <c r="I243" s="112"/>
      <c r="J243" s="112"/>
      <c r="K243" s="112"/>
      <c r="L243" s="112"/>
      <c r="M243" s="112"/>
    </row>
    <row r="244" spans="1:13" ht="13.5" thickBot="1" x14ac:dyDescent="0.25">
      <c r="A244" s="97"/>
      <c r="B244" s="97"/>
      <c r="C244" s="215"/>
      <c r="D244" s="216"/>
      <c r="E244" s="216"/>
      <c r="F244" s="217"/>
      <c r="G244" s="145"/>
      <c r="H244" s="135"/>
      <c r="I244" s="112"/>
      <c r="J244" s="112"/>
      <c r="K244" s="112"/>
      <c r="L244" s="112"/>
      <c r="M244" s="112"/>
    </row>
    <row r="245" spans="1:13" ht="13.5" thickBot="1" x14ac:dyDescent="0.25">
      <c r="A245" s="136"/>
      <c r="B245" s="136"/>
      <c r="C245" s="181"/>
      <c r="D245" s="147"/>
      <c r="E245" s="147"/>
      <c r="F245" s="87" t="s">
        <v>168</v>
      </c>
      <c r="G245" s="199"/>
      <c r="H245" s="88">
        <f>SUM(H232:H240)</f>
        <v>0</v>
      </c>
      <c r="I245" s="112"/>
      <c r="J245" s="112"/>
      <c r="K245" s="112"/>
      <c r="L245" s="112"/>
      <c r="M245" s="112"/>
    </row>
    <row r="246" spans="1:13" ht="12.75" customHeight="1" x14ac:dyDescent="0.2">
      <c r="A246" s="89"/>
      <c r="B246" s="89">
        <v>900</v>
      </c>
      <c r="C246" s="96" t="s">
        <v>169</v>
      </c>
      <c r="D246" s="168"/>
      <c r="E246" s="162"/>
      <c r="F246" s="163"/>
      <c r="G246" s="134">
        <f t="shared" ref="G246:G249" si="47">SUM(E246*F246)</f>
        <v>0</v>
      </c>
      <c r="H246" s="135"/>
      <c r="I246" s="112"/>
      <c r="J246" s="112"/>
      <c r="K246" s="112"/>
      <c r="L246" s="112"/>
      <c r="M246" s="112"/>
    </row>
    <row r="247" spans="1:13" ht="12.75" customHeight="1" x14ac:dyDescent="0.2">
      <c r="A247" s="97"/>
      <c r="B247" s="97">
        <v>9710</v>
      </c>
      <c r="C247" s="71" t="s">
        <v>170</v>
      </c>
      <c r="D247" s="168"/>
      <c r="E247" s="162"/>
      <c r="F247" s="163"/>
      <c r="G247" s="134">
        <f t="shared" si="47"/>
        <v>0</v>
      </c>
      <c r="H247" s="135"/>
      <c r="I247" s="112"/>
      <c r="J247" s="112"/>
      <c r="K247" s="112"/>
      <c r="L247" s="112"/>
      <c r="M247" s="112"/>
    </row>
    <row r="248" spans="1:13" ht="12.75" customHeight="1" x14ac:dyDescent="0.2">
      <c r="A248" s="97"/>
      <c r="B248" s="97">
        <v>9720</v>
      </c>
      <c r="C248" s="71" t="s">
        <v>171</v>
      </c>
      <c r="D248" s="168"/>
      <c r="E248" s="162"/>
      <c r="F248" s="163"/>
      <c r="G248" s="134">
        <f t="shared" si="47"/>
        <v>0</v>
      </c>
      <c r="H248" s="135"/>
      <c r="I248" s="112"/>
      <c r="J248" s="112"/>
      <c r="K248" s="112"/>
      <c r="L248" s="112"/>
      <c r="M248" s="112"/>
    </row>
    <row r="249" spans="1:13" ht="12.75" customHeight="1" thickBot="1" x14ac:dyDescent="0.25">
      <c r="A249" s="136"/>
      <c r="B249" s="136">
        <v>9730</v>
      </c>
      <c r="C249" s="93" t="s">
        <v>172</v>
      </c>
      <c r="D249" s="170"/>
      <c r="E249" s="164"/>
      <c r="F249" s="165"/>
      <c r="G249" s="140">
        <f t="shared" si="47"/>
        <v>0</v>
      </c>
      <c r="H249" s="200"/>
      <c r="I249" s="112"/>
      <c r="J249" s="112"/>
      <c r="K249" s="112"/>
      <c r="L249" s="112"/>
      <c r="M249" s="112"/>
    </row>
    <row r="250" spans="1:13" x14ac:dyDescent="0.2">
      <c r="A250" s="97"/>
      <c r="B250" s="97"/>
      <c r="C250" s="142" t="s">
        <v>96</v>
      </c>
      <c r="D250" s="159"/>
      <c r="E250" s="159"/>
      <c r="F250" s="160"/>
      <c r="G250" s="145"/>
      <c r="H250" s="135"/>
      <c r="I250" s="112"/>
      <c r="J250" s="112"/>
      <c r="K250" s="112"/>
      <c r="L250" s="112"/>
      <c r="M250" s="112"/>
    </row>
    <row r="251" spans="1:13" ht="34.5" customHeight="1" x14ac:dyDescent="0.2">
      <c r="A251" s="97"/>
      <c r="B251" s="97"/>
      <c r="C251" s="215"/>
      <c r="D251" s="216"/>
      <c r="E251" s="216"/>
      <c r="F251" s="217"/>
      <c r="G251" s="145"/>
      <c r="H251" s="135"/>
      <c r="I251" s="112"/>
      <c r="J251" s="112"/>
      <c r="K251" s="112"/>
      <c r="L251" s="112"/>
      <c r="M251" s="112"/>
    </row>
    <row r="252" spans="1:13" ht="27" customHeight="1" x14ac:dyDescent="0.2">
      <c r="A252" s="97"/>
      <c r="B252" s="97"/>
      <c r="C252" s="215"/>
      <c r="D252" s="216"/>
      <c r="E252" s="216"/>
      <c r="F252" s="217"/>
      <c r="G252" s="145"/>
      <c r="H252" s="135"/>
      <c r="I252" s="112"/>
      <c r="J252" s="112"/>
      <c r="K252" s="112"/>
      <c r="L252" s="112"/>
      <c r="M252" s="112"/>
    </row>
    <row r="253" spans="1:13" x14ac:dyDescent="0.2">
      <c r="A253" s="97"/>
      <c r="B253" s="97"/>
      <c r="C253" s="215"/>
      <c r="D253" s="216"/>
      <c r="E253" s="216"/>
      <c r="F253" s="217"/>
      <c r="G253" s="145"/>
      <c r="H253" s="135"/>
      <c r="I253" s="112"/>
      <c r="J253" s="112"/>
      <c r="K253" s="112"/>
      <c r="L253" s="112"/>
      <c r="M253" s="112"/>
    </row>
    <row r="254" spans="1:13" ht="13.5" thickBot="1" x14ac:dyDescent="0.25">
      <c r="A254" s="97"/>
      <c r="B254" s="97"/>
      <c r="C254" s="215"/>
      <c r="D254" s="216"/>
      <c r="E254" s="216"/>
      <c r="F254" s="217"/>
      <c r="G254" s="145"/>
      <c r="H254" s="135"/>
      <c r="I254" s="112"/>
      <c r="J254" s="112"/>
      <c r="K254" s="112"/>
      <c r="L254" s="112"/>
      <c r="M254" s="112"/>
    </row>
    <row r="255" spans="1:13" ht="13.5" thickBot="1" x14ac:dyDescent="0.25">
      <c r="A255" s="136"/>
      <c r="B255" s="136"/>
      <c r="C255" s="93"/>
      <c r="D255" s="182"/>
      <c r="E255" s="182"/>
      <c r="F255" s="82" t="s">
        <v>173</v>
      </c>
      <c r="G255" s="148"/>
      <c r="H255" s="149">
        <f>SUM(G246:G249)</f>
        <v>0</v>
      </c>
      <c r="I255" s="112"/>
      <c r="J255" s="112"/>
      <c r="K255" s="112"/>
      <c r="L255" s="112"/>
      <c r="M255" s="112"/>
    </row>
    <row r="256" spans="1:13" ht="13.5" thickBot="1" x14ac:dyDescent="0.25">
      <c r="A256" s="98"/>
      <c r="B256" s="201"/>
      <c r="C256" s="202"/>
      <c r="D256" s="203"/>
      <c r="E256" s="203"/>
      <c r="F256" s="204" t="s">
        <v>174</v>
      </c>
      <c r="G256" s="205"/>
      <c r="H256" s="191">
        <f>H230+H231+H245+H255</f>
        <v>0</v>
      </c>
      <c r="I256" s="112"/>
      <c r="J256" s="112"/>
      <c r="K256" s="112"/>
      <c r="L256" s="112"/>
      <c r="M256" s="112"/>
    </row>
  </sheetData>
  <sheetProtection algorithmName="SHA-512" hashValue="ebtYo5hPvqiZ6TaGlnqcNQuSsv0cSKEB5Epa2tk4VGX3Ji0w0ju3Y0Z0WbWkbAyESKudITqq0TEvW6UdHSzw3w==" saltValue="BNzTW2+g86EQWQlp3l165Q==" spinCount="100000" sheet="1" objects="1" scenarios="1" formatCells="0" formatRows="0" insertRows="0" deleteRows="0"/>
  <mergeCells count="41">
    <mergeCell ref="C205:F205"/>
    <mergeCell ref="C206:F206"/>
    <mergeCell ref="C207:F207"/>
    <mergeCell ref="C208:F208"/>
    <mergeCell ref="C202:F202"/>
    <mergeCell ref="C203:F203"/>
    <mergeCell ref="C204:F204"/>
    <mergeCell ref="C254:F254"/>
    <mergeCell ref="C209:F209"/>
    <mergeCell ref="C225:F225"/>
    <mergeCell ref="C226:F226"/>
    <mergeCell ref="C227:F227"/>
    <mergeCell ref="C228:F228"/>
    <mergeCell ref="C242:F242"/>
    <mergeCell ref="C243:F243"/>
    <mergeCell ref="C244:F244"/>
    <mergeCell ref="C251:F251"/>
    <mergeCell ref="C252:F252"/>
    <mergeCell ref="C253:F253"/>
    <mergeCell ref="C201:F201"/>
    <mergeCell ref="C63:F63"/>
    <mergeCell ref="C64:F64"/>
    <mergeCell ref="C74:F74"/>
    <mergeCell ref="C75:F75"/>
    <mergeCell ref="C76:F76"/>
    <mergeCell ref="C77:F77"/>
    <mergeCell ref="C131:F131"/>
    <mergeCell ref="C132:F132"/>
    <mergeCell ref="C133:F133"/>
    <mergeCell ref="C200:F200"/>
    <mergeCell ref="C62:F62"/>
    <mergeCell ref="C24:F24"/>
    <mergeCell ref="C25:F25"/>
    <mergeCell ref="C26:F26"/>
    <mergeCell ref="C27:F27"/>
    <mergeCell ref="C43:F43"/>
    <mergeCell ref="C44:F44"/>
    <mergeCell ref="C45:F45"/>
    <mergeCell ref="C28:F28"/>
    <mergeCell ref="C60:F60"/>
    <mergeCell ref="C61:F61"/>
  </mergeCells>
  <phoneticPr fontId="0" type="noConversion"/>
  <printOptions gridLines="1"/>
  <pageMargins left="0.25" right="0.25" top="0.75" bottom="0.75" header="0.3" footer="0.3"/>
  <pageSetup scale="87" orientation="portrait" r:id="rId1"/>
  <headerFooter alignWithMargins="0">
    <oddHeader xml:space="preserve">&amp;CNevada Department of Education
&amp;KFF0000Instruction&amp;K000000
</oddHeader>
    <oddFooter>&amp;CPage &amp;P of &amp;N</oddFooter>
  </headerFooter>
  <rowBreaks count="5" manualBreakCount="5">
    <brk id="46" max="16383" man="1"/>
    <brk id="78" max="16383" man="1"/>
    <brk id="129" max="7" man="1"/>
    <brk id="172" max="7" man="1"/>
    <brk id="21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M287"/>
  <sheetViews>
    <sheetView tabSelected="1" zoomScaleNormal="100" workbookViewId="0">
      <pane ySplit="7" topLeftCell="A8" activePane="bottomLeft" state="frozen"/>
      <selection pane="bottomLeft" sqref="A1:XFD1048576"/>
    </sheetView>
  </sheetViews>
  <sheetFormatPr defaultColWidth="9.140625" defaultRowHeight="12.75" x14ac:dyDescent="0.2"/>
  <cols>
    <col min="1" max="1" width="8.7109375" style="73" customWidth="1"/>
    <col min="2" max="2" width="12.7109375" style="73" customWidth="1"/>
    <col min="3" max="3" width="31.7109375" style="80" customWidth="1"/>
    <col min="4" max="4" width="6.7109375" style="73" customWidth="1"/>
    <col min="5" max="5" width="10.7109375" style="73" customWidth="1"/>
    <col min="6" max="6" width="17.7109375" style="73" customWidth="1"/>
    <col min="7" max="7" width="13.7109375" style="79" customWidth="1"/>
    <col min="8" max="8" width="17.42578125" style="79" customWidth="1"/>
    <col min="9" max="9" width="13.7109375" style="73" customWidth="1"/>
    <col min="10" max="16384" width="9.140625" style="73"/>
  </cols>
  <sheetData>
    <row r="1" spans="1:11" x14ac:dyDescent="0.2">
      <c r="A1" s="72"/>
      <c r="B1" s="72"/>
      <c r="C1" s="109"/>
      <c r="D1" s="110"/>
      <c r="E1" s="110"/>
      <c r="F1" s="110"/>
      <c r="G1" s="111"/>
      <c r="H1" s="111"/>
      <c r="I1" s="112"/>
      <c r="J1" s="112"/>
      <c r="K1" s="112"/>
    </row>
    <row r="2" spans="1:11" x14ac:dyDescent="0.2">
      <c r="A2" s="112"/>
      <c r="B2" s="74" t="s">
        <v>0</v>
      </c>
      <c r="C2" s="113" t="str">
        <f>'FY 21 Summary '!B3</f>
        <v>Washoe County School District</v>
      </c>
      <c r="D2" s="110"/>
      <c r="E2" s="110"/>
      <c r="F2" s="110"/>
      <c r="G2" s="76" t="s">
        <v>69</v>
      </c>
      <c r="H2" s="75">
        <f>+'FY 21 Summary '!D3</f>
        <v>0</v>
      </c>
      <c r="I2" s="112"/>
      <c r="J2" s="112"/>
      <c r="K2" s="112"/>
    </row>
    <row r="3" spans="1:11" x14ac:dyDescent="0.2">
      <c r="A3" s="112"/>
      <c r="B3" s="76" t="s">
        <v>4</v>
      </c>
      <c r="C3" s="90" t="str">
        <f>'FY 21 Summary '!D5</f>
        <v>NWRPDP</v>
      </c>
      <c r="D3" s="114"/>
      <c r="E3" s="110"/>
      <c r="F3" s="110"/>
      <c r="G3" s="76" t="s">
        <v>70</v>
      </c>
      <c r="H3" s="77">
        <f>'FY 21 Summary '!E6</f>
        <v>2021</v>
      </c>
      <c r="I3" s="115"/>
      <c r="J3" s="112"/>
      <c r="K3" s="112"/>
    </row>
    <row r="4" spans="1:11" x14ac:dyDescent="0.2">
      <c r="A4" s="74"/>
      <c r="B4" s="74"/>
      <c r="C4" s="116"/>
      <c r="D4" s="74"/>
      <c r="E4" s="110"/>
      <c r="F4" s="110"/>
      <c r="G4" s="111"/>
      <c r="H4" s="111"/>
      <c r="I4" s="115"/>
      <c r="J4" s="112"/>
      <c r="K4" s="112"/>
    </row>
    <row r="5" spans="1:11" s="78" customFormat="1" x14ac:dyDescent="0.2">
      <c r="A5" s="117"/>
      <c r="B5" s="117"/>
      <c r="C5" s="118"/>
      <c r="D5" s="117"/>
      <c r="E5" s="117"/>
      <c r="F5" s="117"/>
      <c r="G5" s="119"/>
      <c r="H5" s="119"/>
      <c r="I5" s="117"/>
      <c r="J5" s="117"/>
      <c r="K5" s="117"/>
    </row>
    <row r="6" spans="1:11" ht="13.5" thickBot="1" x14ac:dyDescent="0.25">
      <c r="A6" s="117"/>
      <c r="B6" s="117" t="s">
        <v>71</v>
      </c>
      <c r="C6" s="118" t="s">
        <v>72</v>
      </c>
      <c r="D6" s="117" t="s">
        <v>73</v>
      </c>
      <c r="E6" s="117" t="s">
        <v>74</v>
      </c>
      <c r="F6" s="117" t="s">
        <v>75</v>
      </c>
      <c r="G6" s="119" t="s">
        <v>76</v>
      </c>
      <c r="H6" s="120"/>
      <c r="I6" s="112"/>
      <c r="J6" s="112"/>
      <c r="K6" s="112"/>
    </row>
    <row r="7" spans="1:11" ht="27.75" customHeight="1" thickBot="1" x14ac:dyDescent="0.25">
      <c r="A7" s="56" t="s">
        <v>77</v>
      </c>
      <c r="B7" s="56" t="s">
        <v>78</v>
      </c>
      <c r="C7" s="56" t="s">
        <v>79</v>
      </c>
      <c r="D7" s="121" t="s">
        <v>80</v>
      </c>
      <c r="E7" s="56" t="s">
        <v>81</v>
      </c>
      <c r="F7" s="121" t="s">
        <v>82</v>
      </c>
      <c r="G7" s="122" t="s">
        <v>83</v>
      </c>
      <c r="H7" s="123" t="s">
        <v>84</v>
      </c>
      <c r="I7" s="112"/>
      <c r="J7" s="112"/>
      <c r="K7" s="112"/>
    </row>
    <row r="8" spans="1:11" x14ac:dyDescent="0.2">
      <c r="A8" s="124"/>
      <c r="B8" s="124">
        <v>100</v>
      </c>
      <c r="C8" s="125" t="s">
        <v>85</v>
      </c>
      <c r="D8" s="126"/>
      <c r="E8" s="127"/>
      <c r="F8" s="128"/>
      <c r="G8" s="129"/>
      <c r="H8" s="130"/>
      <c r="I8" s="112"/>
      <c r="J8" s="112"/>
      <c r="K8" s="112"/>
    </row>
    <row r="9" spans="1:11" x14ac:dyDescent="0.2">
      <c r="A9" s="97"/>
      <c r="B9" s="97">
        <v>1110</v>
      </c>
      <c r="C9" s="211" t="s">
        <v>86</v>
      </c>
      <c r="D9" s="131">
        <v>12.5</v>
      </c>
      <c r="E9" s="132">
        <v>12.5</v>
      </c>
      <c r="F9" s="133">
        <v>72883.199999999997</v>
      </c>
      <c r="G9" s="134">
        <f t="shared" ref="G9:G26" si="0">SUM(E9*F9)</f>
        <v>911040</v>
      </c>
      <c r="H9" s="135"/>
      <c r="I9" s="112"/>
      <c r="J9" s="112"/>
      <c r="K9" s="112"/>
    </row>
    <row r="10" spans="1:11" x14ac:dyDescent="0.2">
      <c r="A10" s="97"/>
      <c r="B10" s="97">
        <v>1140</v>
      </c>
      <c r="C10" s="211" t="s">
        <v>184</v>
      </c>
      <c r="D10" s="131">
        <v>1</v>
      </c>
      <c r="E10" s="132">
        <v>1</v>
      </c>
      <c r="F10" s="133">
        <v>119024</v>
      </c>
      <c r="G10" s="134">
        <f>E10*F10</f>
        <v>119024</v>
      </c>
      <c r="H10" s="135"/>
      <c r="I10" s="112"/>
      <c r="J10" s="112"/>
      <c r="K10" s="112"/>
    </row>
    <row r="11" spans="1:11" x14ac:dyDescent="0.2">
      <c r="A11" s="97"/>
      <c r="B11" s="97">
        <v>1111</v>
      </c>
      <c r="C11" s="211" t="s">
        <v>87</v>
      </c>
      <c r="D11" s="131"/>
      <c r="E11" s="132"/>
      <c r="F11" s="133"/>
      <c r="G11" s="134">
        <f t="shared" si="0"/>
        <v>0</v>
      </c>
      <c r="H11" s="135"/>
      <c r="I11" s="112"/>
      <c r="J11" s="112"/>
      <c r="K11" s="112"/>
    </row>
    <row r="12" spans="1:11" x14ac:dyDescent="0.2">
      <c r="A12" s="97"/>
      <c r="B12" s="97">
        <v>1230</v>
      </c>
      <c r="C12" s="211" t="s">
        <v>88</v>
      </c>
      <c r="D12" s="131"/>
      <c r="E12" s="132">
        <v>400</v>
      </c>
      <c r="F12" s="133">
        <v>100</v>
      </c>
      <c r="G12" s="134">
        <f t="shared" si="0"/>
        <v>40000</v>
      </c>
      <c r="H12" s="135"/>
      <c r="I12" s="112"/>
      <c r="J12" s="112"/>
      <c r="K12" s="112"/>
    </row>
    <row r="13" spans="1:11" x14ac:dyDescent="0.2">
      <c r="A13" s="97"/>
      <c r="B13" s="97">
        <v>1170</v>
      </c>
      <c r="C13" s="211" t="s">
        <v>89</v>
      </c>
      <c r="D13" s="131">
        <v>2</v>
      </c>
      <c r="E13" s="132">
        <v>2</v>
      </c>
      <c r="F13" s="133">
        <v>55095</v>
      </c>
      <c r="G13" s="134">
        <f t="shared" si="0"/>
        <v>110190</v>
      </c>
      <c r="H13" s="135"/>
      <c r="I13" s="112"/>
      <c r="J13" s="112"/>
      <c r="K13" s="112"/>
    </row>
    <row r="14" spans="1:11" x14ac:dyDescent="0.2">
      <c r="A14" s="97"/>
      <c r="B14" s="97">
        <v>1546</v>
      </c>
      <c r="C14" s="211" t="s">
        <v>186</v>
      </c>
      <c r="D14" s="131"/>
      <c r="E14" s="132">
        <v>2</v>
      </c>
      <c r="F14" s="133">
        <v>1335</v>
      </c>
      <c r="G14" s="134">
        <f t="shared" si="0"/>
        <v>2670</v>
      </c>
      <c r="H14" s="135"/>
      <c r="I14" s="112"/>
      <c r="J14" s="112"/>
      <c r="K14" s="112"/>
    </row>
    <row r="15" spans="1:11" x14ac:dyDescent="0.2">
      <c r="A15" s="97"/>
      <c r="B15" s="97">
        <v>1576</v>
      </c>
      <c r="C15" s="211" t="s">
        <v>187</v>
      </c>
      <c r="D15" s="131"/>
      <c r="E15" s="132">
        <v>2</v>
      </c>
      <c r="F15" s="133">
        <v>1100</v>
      </c>
      <c r="G15" s="134">
        <f t="shared" si="0"/>
        <v>2200</v>
      </c>
      <c r="H15" s="135"/>
      <c r="I15" s="112"/>
      <c r="J15" s="112"/>
      <c r="K15" s="112"/>
    </row>
    <row r="16" spans="1:11" x14ac:dyDescent="0.2">
      <c r="A16" s="97"/>
      <c r="B16" s="97">
        <v>1173</v>
      </c>
      <c r="C16" s="211" t="s">
        <v>185</v>
      </c>
      <c r="D16" s="131"/>
      <c r="E16" s="132">
        <v>1</v>
      </c>
      <c r="F16" s="133">
        <v>300</v>
      </c>
      <c r="G16" s="134">
        <f t="shared" si="0"/>
        <v>300</v>
      </c>
      <c r="H16" s="135"/>
      <c r="I16" s="112"/>
      <c r="J16" s="112"/>
      <c r="K16" s="112"/>
    </row>
    <row r="17" spans="1:11" x14ac:dyDescent="0.2">
      <c r="A17" s="97"/>
      <c r="B17" s="97">
        <v>1120</v>
      </c>
      <c r="C17" s="211" t="s">
        <v>90</v>
      </c>
      <c r="D17" s="131"/>
      <c r="E17" s="132"/>
      <c r="F17" s="133"/>
      <c r="G17" s="134">
        <f t="shared" si="0"/>
        <v>0</v>
      </c>
      <c r="H17" s="135"/>
      <c r="I17" s="112"/>
      <c r="J17" s="112"/>
      <c r="K17" s="112"/>
    </row>
    <row r="18" spans="1:11" x14ac:dyDescent="0.2">
      <c r="A18" s="97"/>
      <c r="B18" s="97">
        <v>1121</v>
      </c>
      <c r="C18" s="211" t="s">
        <v>91</v>
      </c>
      <c r="D18" s="131"/>
      <c r="E18" s="132"/>
      <c r="F18" s="133"/>
      <c r="G18" s="134">
        <f t="shared" si="0"/>
        <v>0</v>
      </c>
      <c r="H18" s="135"/>
      <c r="I18" s="112"/>
      <c r="J18" s="112"/>
      <c r="K18" s="112"/>
    </row>
    <row r="19" spans="1:11" x14ac:dyDescent="0.2">
      <c r="A19" s="97"/>
      <c r="B19" s="97">
        <v>1690</v>
      </c>
      <c r="C19" s="211" t="s">
        <v>92</v>
      </c>
      <c r="D19" s="131"/>
      <c r="E19" s="132">
        <v>901</v>
      </c>
      <c r="F19" s="133">
        <v>30</v>
      </c>
      <c r="G19" s="134">
        <f t="shared" si="0"/>
        <v>27030</v>
      </c>
      <c r="H19" s="135"/>
      <c r="I19" s="112"/>
      <c r="J19" s="112"/>
      <c r="K19" s="112"/>
    </row>
    <row r="20" spans="1:11" x14ac:dyDescent="0.2">
      <c r="A20" s="97"/>
      <c r="B20" s="97">
        <v>1691</v>
      </c>
      <c r="C20" s="211" t="s">
        <v>93</v>
      </c>
      <c r="D20" s="131"/>
      <c r="E20" s="132"/>
      <c r="F20" s="133"/>
      <c r="G20" s="134">
        <f t="shared" si="0"/>
        <v>0</v>
      </c>
      <c r="H20" s="135"/>
      <c r="I20" s="112"/>
      <c r="J20" s="112"/>
      <c r="K20" s="112"/>
    </row>
    <row r="21" spans="1:11" x14ac:dyDescent="0.2">
      <c r="A21" s="97"/>
      <c r="B21" s="97">
        <v>1691</v>
      </c>
      <c r="C21" s="211" t="s">
        <v>94</v>
      </c>
      <c r="D21" s="131"/>
      <c r="E21" s="132">
        <v>2570</v>
      </c>
      <c r="F21" s="133">
        <v>35</v>
      </c>
      <c r="G21" s="134">
        <f t="shared" si="0"/>
        <v>89950</v>
      </c>
      <c r="H21" s="135"/>
    </row>
    <row r="22" spans="1:11" x14ac:dyDescent="0.2">
      <c r="A22" s="97"/>
      <c r="B22" s="97">
        <v>1210</v>
      </c>
      <c r="C22" s="211" t="s">
        <v>95</v>
      </c>
      <c r="D22" s="131"/>
      <c r="E22" s="132"/>
      <c r="F22" s="133"/>
      <c r="G22" s="134">
        <f t="shared" si="0"/>
        <v>0</v>
      </c>
      <c r="H22" s="135"/>
    </row>
    <row r="23" spans="1:11" x14ac:dyDescent="0.2">
      <c r="A23" s="97"/>
      <c r="B23" s="97"/>
      <c r="C23" s="211"/>
      <c r="D23" s="131"/>
      <c r="E23" s="132"/>
      <c r="F23" s="133"/>
      <c r="G23" s="134">
        <f t="shared" si="0"/>
        <v>0</v>
      </c>
      <c r="H23" s="135"/>
    </row>
    <row r="24" spans="1:11" x14ac:dyDescent="0.2">
      <c r="A24" s="97"/>
      <c r="B24" s="97"/>
      <c r="C24" s="211"/>
      <c r="D24" s="131"/>
      <c r="E24" s="132"/>
      <c r="F24" s="133"/>
      <c r="G24" s="134">
        <f t="shared" si="0"/>
        <v>0</v>
      </c>
      <c r="H24" s="135"/>
    </row>
    <row r="25" spans="1:11" x14ac:dyDescent="0.2">
      <c r="A25" s="97"/>
      <c r="B25" s="97"/>
      <c r="C25" s="211"/>
      <c r="D25" s="131"/>
      <c r="E25" s="132"/>
      <c r="F25" s="133"/>
      <c r="G25" s="134">
        <f t="shared" si="0"/>
        <v>0</v>
      </c>
      <c r="H25" s="135"/>
    </row>
    <row r="26" spans="1:11" ht="13.5" thickBot="1" x14ac:dyDescent="0.25">
      <c r="A26" s="136"/>
      <c r="B26" s="136"/>
      <c r="C26" s="93"/>
      <c r="D26" s="137"/>
      <c r="E26" s="138"/>
      <c r="F26" s="139"/>
      <c r="G26" s="140">
        <f t="shared" si="0"/>
        <v>0</v>
      </c>
      <c r="H26" s="141"/>
    </row>
    <row r="27" spans="1:11" x14ac:dyDescent="0.2">
      <c r="A27" s="97"/>
      <c r="B27" s="97"/>
      <c r="C27" s="142" t="s">
        <v>96</v>
      </c>
      <c r="D27" s="143"/>
      <c r="E27" s="143"/>
      <c r="F27" s="144"/>
      <c r="G27" s="145"/>
      <c r="H27" s="135"/>
    </row>
    <row r="28" spans="1:11" ht="40.5" customHeight="1" x14ac:dyDescent="0.2">
      <c r="A28" s="97"/>
      <c r="B28" s="97"/>
      <c r="C28" s="210" t="s">
        <v>191</v>
      </c>
      <c r="D28" s="211"/>
      <c r="E28" s="211"/>
      <c r="F28" s="212"/>
      <c r="G28" s="145"/>
      <c r="H28" s="135"/>
    </row>
    <row r="29" spans="1:11" ht="42.75" customHeight="1" x14ac:dyDescent="0.2">
      <c r="A29" s="97"/>
      <c r="B29" s="97"/>
      <c r="C29" s="210" t="s">
        <v>194</v>
      </c>
      <c r="D29" s="211"/>
      <c r="E29" s="211"/>
      <c r="F29" s="212"/>
      <c r="G29" s="145"/>
      <c r="H29" s="135"/>
    </row>
    <row r="30" spans="1:11" ht="42.75" customHeight="1" x14ac:dyDescent="0.2">
      <c r="A30" s="97"/>
      <c r="B30" s="97"/>
      <c r="C30" s="210" t="s">
        <v>195</v>
      </c>
      <c r="D30" s="211"/>
      <c r="E30" s="211"/>
      <c r="F30" s="212"/>
      <c r="G30" s="145"/>
      <c r="H30" s="135"/>
    </row>
    <row r="31" spans="1:11" ht="42.75" customHeight="1" x14ac:dyDescent="0.2">
      <c r="A31" s="97"/>
      <c r="B31" s="97"/>
      <c r="C31" s="210"/>
      <c r="D31" s="211"/>
      <c r="E31" s="211"/>
      <c r="F31" s="212"/>
      <c r="G31" s="145"/>
      <c r="H31" s="135"/>
    </row>
    <row r="32" spans="1:11" ht="13.5" thickBot="1" x14ac:dyDescent="0.25">
      <c r="A32" s="97"/>
      <c r="B32" s="97"/>
      <c r="C32" s="210"/>
      <c r="D32" s="211"/>
      <c r="E32" s="211"/>
      <c r="F32" s="212"/>
      <c r="G32" s="145"/>
      <c r="H32" s="135"/>
    </row>
    <row r="33" spans="1:9" ht="13.5" thickBot="1" x14ac:dyDescent="0.25">
      <c r="A33" s="136"/>
      <c r="B33" s="136"/>
      <c r="C33" s="146"/>
      <c r="D33" s="147"/>
      <c r="E33" s="147"/>
      <c r="F33" s="81" t="s">
        <v>97</v>
      </c>
      <c r="G33" s="148"/>
      <c r="H33" s="149">
        <f>SUM(G9:G26)</f>
        <v>1302404</v>
      </c>
    </row>
    <row r="34" spans="1:9" x14ac:dyDescent="0.2">
      <c r="A34" s="124"/>
      <c r="B34" s="124">
        <v>200</v>
      </c>
      <c r="C34" s="96" t="s">
        <v>98</v>
      </c>
      <c r="D34" s="126"/>
      <c r="E34" s="150"/>
      <c r="F34" s="151"/>
      <c r="G34" s="129"/>
      <c r="H34" s="135"/>
    </row>
    <row r="35" spans="1:9" x14ac:dyDescent="0.2">
      <c r="A35" s="97">
        <v>2213</v>
      </c>
      <c r="B35" s="97">
        <v>2100</v>
      </c>
      <c r="C35" s="211" t="s">
        <v>99</v>
      </c>
      <c r="D35" s="152"/>
      <c r="E35" s="153">
        <v>9402</v>
      </c>
      <c r="F35" s="154">
        <v>15</v>
      </c>
      <c r="G35" s="134">
        <f t="shared" ref="G35:G44" si="1">ROUNDUP(E35*F35,0)</f>
        <v>141030</v>
      </c>
      <c r="H35" s="135"/>
    </row>
    <row r="36" spans="1:9" x14ac:dyDescent="0.2">
      <c r="A36" s="97">
        <v>2213</v>
      </c>
      <c r="B36" s="97">
        <v>2101</v>
      </c>
      <c r="C36" s="211" t="s">
        <v>100</v>
      </c>
      <c r="D36" s="152"/>
      <c r="E36" s="153">
        <v>75</v>
      </c>
      <c r="F36" s="155">
        <v>14</v>
      </c>
      <c r="G36" s="134">
        <f t="shared" si="1"/>
        <v>1050</v>
      </c>
      <c r="H36" s="135"/>
    </row>
    <row r="37" spans="1:9" x14ac:dyDescent="0.2">
      <c r="A37" s="97">
        <v>2213</v>
      </c>
      <c r="B37" s="97">
        <v>2101</v>
      </c>
      <c r="C37" s="211" t="s">
        <v>101</v>
      </c>
      <c r="D37" s="152"/>
      <c r="E37" s="153">
        <v>400</v>
      </c>
      <c r="F37" s="154">
        <v>1</v>
      </c>
      <c r="G37" s="134">
        <f t="shared" si="1"/>
        <v>400</v>
      </c>
      <c r="H37" s="135"/>
      <c r="I37" s="112"/>
    </row>
    <row r="38" spans="1:9" x14ac:dyDescent="0.2">
      <c r="A38" s="97">
        <v>2213</v>
      </c>
      <c r="B38" s="97">
        <v>2102</v>
      </c>
      <c r="C38" s="211" t="s">
        <v>102</v>
      </c>
      <c r="D38" s="152"/>
      <c r="E38" s="156">
        <v>2E-3</v>
      </c>
      <c r="F38" s="157">
        <v>119024</v>
      </c>
      <c r="G38" s="134">
        <v>237</v>
      </c>
      <c r="H38" s="135"/>
      <c r="I38" s="112"/>
    </row>
    <row r="39" spans="1:9" x14ac:dyDescent="0.2">
      <c r="A39" s="97">
        <v>2213</v>
      </c>
      <c r="B39" s="97">
        <v>2200</v>
      </c>
      <c r="C39" s="211" t="s">
        <v>103</v>
      </c>
      <c r="D39" s="152"/>
      <c r="E39" s="156">
        <v>6.2E-2</v>
      </c>
      <c r="F39" s="157">
        <v>40000</v>
      </c>
      <c r="G39" s="134">
        <f t="shared" si="1"/>
        <v>2480</v>
      </c>
      <c r="H39" s="135"/>
      <c r="I39" s="112"/>
    </row>
    <row r="40" spans="1:9" x14ac:dyDescent="0.2">
      <c r="A40" s="97">
        <v>2213</v>
      </c>
      <c r="B40" s="97">
        <v>2300</v>
      </c>
      <c r="C40" s="211" t="s">
        <v>104</v>
      </c>
      <c r="D40" s="152"/>
      <c r="E40" s="156">
        <v>0.29249999999999998</v>
      </c>
      <c r="F40" s="157">
        <v>1249574</v>
      </c>
      <c r="G40" s="134">
        <f t="shared" si="1"/>
        <v>365501</v>
      </c>
      <c r="H40" s="135"/>
      <c r="I40" s="112"/>
    </row>
    <row r="41" spans="1:9" x14ac:dyDescent="0.2">
      <c r="A41" s="97">
        <v>2213</v>
      </c>
      <c r="B41" s="97">
        <v>2300</v>
      </c>
      <c r="C41" s="211" t="s">
        <v>105</v>
      </c>
      <c r="D41" s="152"/>
      <c r="E41" s="156">
        <v>0.1525</v>
      </c>
      <c r="F41" s="157"/>
      <c r="G41" s="134">
        <f t="shared" si="1"/>
        <v>0</v>
      </c>
      <c r="H41" s="135"/>
      <c r="I41" s="112"/>
    </row>
    <row r="42" spans="1:9" x14ac:dyDescent="0.2">
      <c r="A42" s="97">
        <v>2213</v>
      </c>
      <c r="B42" s="97">
        <v>2400</v>
      </c>
      <c r="C42" s="211" t="s">
        <v>106</v>
      </c>
      <c r="D42" s="152"/>
      <c r="E42" s="156">
        <v>1.4500000000000001E-2</v>
      </c>
      <c r="F42" s="157">
        <v>1337374</v>
      </c>
      <c r="G42" s="134">
        <f t="shared" si="1"/>
        <v>19392</v>
      </c>
      <c r="H42" s="135"/>
      <c r="I42" s="112"/>
    </row>
    <row r="43" spans="1:9" x14ac:dyDescent="0.2">
      <c r="A43" s="97">
        <v>2213</v>
      </c>
      <c r="B43" s="97">
        <v>2700</v>
      </c>
      <c r="C43" s="211" t="s">
        <v>107</v>
      </c>
      <c r="D43" s="152"/>
      <c r="E43" s="156">
        <v>4.0000000000000001E-3</v>
      </c>
      <c r="F43" s="157">
        <v>1337374</v>
      </c>
      <c r="G43" s="134">
        <f t="shared" si="1"/>
        <v>5350</v>
      </c>
      <c r="H43" s="135"/>
      <c r="I43" s="112"/>
    </row>
    <row r="44" spans="1:9" x14ac:dyDescent="0.2">
      <c r="A44" s="97">
        <v>2213</v>
      </c>
      <c r="B44" s="97">
        <v>2880</v>
      </c>
      <c r="C44" s="211" t="s">
        <v>108</v>
      </c>
      <c r="D44" s="152"/>
      <c r="E44" s="153">
        <v>329</v>
      </c>
      <c r="F44" s="154">
        <v>15</v>
      </c>
      <c r="G44" s="134">
        <f t="shared" si="1"/>
        <v>4935</v>
      </c>
      <c r="H44" s="135"/>
      <c r="I44" s="120">
        <f>SUM(G35:G44)</f>
        <v>540375</v>
      </c>
    </row>
    <row r="45" spans="1:9" x14ac:dyDescent="0.2">
      <c r="A45" s="97"/>
      <c r="B45" s="97"/>
      <c r="C45" s="211"/>
      <c r="D45" s="152"/>
      <c r="E45" s="206"/>
      <c r="F45" s="157"/>
      <c r="G45" s="134"/>
      <c r="H45" s="135"/>
      <c r="I45" s="112"/>
    </row>
    <row r="46" spans="1:9" x14ac:dyDescent="0.2">
      <c r="A46" s="97">
        <v>2290</v>
      </c>
      <c r="B46" s="97">
        <v>2100</v>
      </c>
      <c r="C46" s="211" t="s">
        <v>99</v>
      </c>
      <c r="D46" s="152"/>
      <c r="E46" s="153">
        <v>9402</v>
      </c>
      <c r="F46" s="154"/>
      <c r="G46" s="134">
        <f t="shared" ref="G46:G55" si="2">ROUNDUP(E46*F46,0)</f>
        <v>0</v>
      </c>
      <c r="H46" s="135"/>
      <c r="I46" s="112"/>
    </row>
    <row r="47" spans="1:9" x14ac:dyDescent="0.2">
      <c r="A47" s="97">
        <v>2290</v>
      </c>
      <c r="B47" s="97">
        <v>2101</v>
      </c>
      <c r="C47" s="211" t="s">
        <v>100</v>
      </c>
      <c r="D47" s="152"/>
      <c r="E47" s="153">
        <v>75</v>
      </c>
      <c r="F47" s="155"/>
      <c r="G47" s="134">
        <f t="shared" si="2"/>
        <v>0</v>
      </c>
      <c r="H47" s="135"/>
      <c r="I47" s="112"/>
    </row>
    <row r="48" spans="1:9" x14ac:dyDescent="0.2">
      <c r="A48" s="97">
        <v>2290</v>
      </c>
      <c r="B48" s="97">
        <v>2101</v>
      </c>
      <c r="C48" s="211" t="s">
        <v>101</v>
      </c>
      <c r="D48" s="152"/>
      <c r="E48" s="153">
        <v>400</v>
      </c>
      <c r="F48" s="154"/>
      <c r="G48" s="134">
        <f t="shared" si="2"/>
        <v>0</v>
      </c>
      <c r="H48" s="135"/>
      <c r="I48" s="112"/>
    </row>
    <row r="49" spans="1:11" x14ac:dyDescent="0.2">
      <c r="A49" s="97">
        <v>2290</v>
      </c>
      <c r="B49" s="97">
        <v>2102</v>
      </c>
      <c r="C49" s="211" t="s">
        <v>102</v>
      </c>
      <c r="D49" s="152"/>
      <c r="E49" s="156">
        <v>2E-3</v>
      </c>
      <c r="F49" s="157"/>
      <c r="G49" s="134">
        <f t="shared" si="2"/>
        <v>0</v>
      </c>
      <c r="H49" s="135"/>
      <c r="I49" s="112"/>
    </row>
    <row r="50" spans="1:11" x14ac:dyDescent="0.2">
      <c r="A50" s="97">
        <v>2290</v>
      </c>
      <c r="B50" s="97">
        <v>2200</v>
      </c>
      <c r="C50" s="211" t="s">
        <v>103</v>
      </c>
      <c r="D50" s="152"/>
      <c r="E50" s="156">
        <v>6.2E-2</v>
      </c>
      <c r="F50" s="157"/>
      <c r="G50" s="134">
        <f t="shared" si="2"/>
        <v>0</v>
      </c>
      <c r="H50" s="135"/>
      <c r="I50" s="112"/>
    </row>
    <row r="51" spans="1:11" x14ac:dyDescent="0.2">
      <c r="A51" s="97">
        <v>2290</v>
      </c>
      <c r="B51" s="97">
        <v>2300</v>
      </c>
      <c r="C51" s="211" t="s">
        <v>104</v>
      </c>
      <c r="D51" s="152"/>
      <c r="E51" s="156">
        <v>0.29249999999999998</v>
      </c>
      <c r="F51" s="157"/>
      <c r="G51" s="134">
        <f t="shared" si="2"/>
        <v>0</v>
      </c>
      <c r="H51" s="135"/>
      <c r="I51" s="112"/>
    </row>
    <row r="52" spans="1:11" x14ac:dyDescent="0.2">
      <c r="A52" s="97">
        <v>2290</v>
      </c>
      <c r="B52" s="97">
        <v>2300</v>
      </c>
      <c r="C52" s="211" t="s">
        <v>105</v>
      </c>
      <c r="D52" s="152"/>
      <c r="E52" s="156">
        <v>0.1525</v>
      </c>
      <c r="F52" s="157"/>
      <c r="G52" s="134">
        <f t="shared" si="2"/>
        <v>0</v>
      </c>
      <c r="H52" s="135"/>
      <c r="I52" s="112"/>
    </row>
    <row r="53" spans="1:11" x14ac:dyDescent="0.2">
      <c r="A53" s="97">
        <v>2290</v>
      </c>
      <c r="B53" s="97">
        <v>2400</v>
      </c>
      <c r="C53" s="211" t="s">
        <v>106</v>
      </c>
      <c r="D53" s="152"/>
      <c r="E53" s="156">
        <v>1.4500000000000001E-2</v>
      </c>
      <c r="F53" s="157"/>
      <c r="G53" s="134">
        <f t="shared" si="2"/>
        <v>0</v>
      </c>
      <c r="H53" s="135"/>
      <c r="I53" s="112"/>
      <c r="J53" s="112"/>
      <c r="K53" s="112"/>
    </row>
    <row r="54" spans="1:11" x14ac:dyDescent="0.2">
      <c r="A54" s="97">
        <v>2290</v>
      </c>
      <c r="B54" s="97">
        <v>2700</v>
      </c>
      <c r="C54" s="211" t="s">
        <v>107</v>
      </c>
      <c r="D54" s="152"/>
      <c r="E54" s="156">
        <v>4.0000000000000001E-3</v>
      </c>
      <c r="F54" s="157"/>
      <c r="G54" s="134">
        <f t="shared" si="2"/>
        <v>0</v>
      </c>
      <c r="H54" s="135"/>
      <c r="I54" s="112"/>
      <c r="J54" s="112"/>
      <c r="K54" s="112"/>
    </row>
    <row r="55" spans="1:11" x14ac:dyDescent="0.2">
      <c r="A55" s="97">
        <v>2290</v>
      </c>
      <c r="B55" s="97">
        <v>2880</v>
      </c>
      <c r="C55" s="211" t="s">
        <v>108</v>
      </c>
      <c r="D55" s="152"/>
      <c r="E55" s="153">
        <v>329</v>
      </c>
      <c r="F55" s="154"/>
      <c r="G55" s="134">
        <f t="shared" si="2"/>
        <v>0</v>
      </c>
      <c r="H55" s="135"/>
      <c r="I55" s="120">
        <f>SUM(G46:G55)</f>
        <v>0</v>
      </c>
      <c r="J55" s="112"/>
      <c r="K55" s="112"/>
    </row>
    <row r="56" spans="1:11" x14ac:dyDescent="0.2">
      <c r="A56" s="97"/>
      <c r="B56" s="97"/>
      <c r="C56" s="211"/>
      <c r="D56" s="152"/>
      <c r="E56" s="207"/>
      <c r="F56" s="157"/>
      <c r="G56" s="134"/>
      <c r="H56" s="135"/>
      <c r="I56" s="120"/>
      <c r="J56" s="112"/>
      <c r="K56" s="112"/>
    </row>
    <row r="57" spans="1:11" x14ac:dyDescent="0.2">
      <c r="A57" s="97" t="s">
        <v>126</v>
      </c>
      <c r="B57" s="97">
        <v>2100</v>
      </c>
      <c r="C57" s="211" t="s">
        <v>99</v>
      </c>
      <c r="D57" s="152"/>
      <c r="E57" s="153">
        <v>9402</v>
      </c>
      <c r="F57" s="154"/>
      <c r="G57" s="134">
        <f t="shared" ref="G57:G66" si="3">ROUNDUP(E57*F57,0)</f>
        <v>0</v>
      </c>
      <c r="H57" s="135"/>
      <c r="I57" s="112"/>
      <c r="J57" s="112"/>
      <c r="K57" s="112"/>
    </row>
    <row r="58" spans="1:11" x14ac:dyDescent="0.2">
      <c r="A58" s="97" t="s">
        <v>126</v>
      </c>
      <c r="B58" s="97">
        <v>2101</v>
      </c>
      <c r="C58" s="211" t="s">
        <v>100</v>
      </c>
      <c r="D58" s="152"/>
      <c r="E58" s="153">
        <v>75</v>
      </c>
      <c r="F58" s="155"/>
      <c r="G58" s="134">
        <f t="shared" si="3"/>
        <v>0</v>
      </c>
      <c r="H58" s="135"/>
      <c r="I58" s="112"/>
      <c r="J58" s="112"/>
      <c r="K58" s="112"/>
    </row>
    <row r="59" spans="1:11" x14ac:dyDescent="0.2">
      <c r="A59" s="97" t="s">
        <v>126</v>
      </c>
      <c r="B59" s="97">
        <v>2101</v>
      </c>
      <c r="C59" s="211" t="s">
        <v>101</v>
      </c>
      <c r="D59" s="152"/>
      <c r="E59" s="153">
        <v>400</v>
      </c>
      <c r="F59" s="154"/>
      <c r="G59" s="134">
        <f t="shared" si="3"/>
        <v>0</v>
      </c>
      <c r="H59" s="135"/>
      <c r="I59" s="112"/>
      <c r="J59" s="112"/>
      <c r="K59" s="112"/>
    </row>
    <row r="60" spans="1:11" x14ac:dyDescent="0.2">
      <c r="A60" s="97" t="s">
        <v>126</v>
      </c>
      <c r="B60" s="97">
        <v>2102</v>
      </c>
      <c r="C60" s="211" t="s">
        <v>102</v>
      </c>
      <c r="D60" s="152"/>
      <c r="E60" s="156">
        <v>2E-3</v>
      </c>
      <c r="F60" s="157"/>
      <c r="G60" s="134">
        <f t="shared" si="3"/>
        <v>0</v>
      </c>
      <c r="H60" s="135"/>
      <c r="I60" s="112"/>
      <c r="J60" s="112"/>
      <c r="K60" s="112"/>
    </row>
    <row r="61" spans="1:11" x14ac:dyDescent="0.2">
      <c r="A61" s="97" t="s">
        <v>126</v>
      </c>
      <c r="B61" s="97">
        <v>2200</v>
      </c>
      <c r="C61" s="211" t="s">
        <v>103</v>
      </c>
      <c r="D61" s="152"/>
      <c r="E61" s="156">
        <v>6.2E-2</v>
      </c>
      <c r="F61" s="157"/>
      <c r="G61" s="134">
        <f t="shared" si="3"/>
        <v>0</v>
      </c>
      <c r="H61" s="135"/>
      <c r="I61" s="112"/>
      <c r="J61" s="112"/>
      <c r="K61" s="208"/>
    </row>
    <row r="62" spans="1:11" x14ac:dyDescent="0.2">
      <c r="A62" s="97" t="s">
        <v>126</v>
      </c>
      <c r="B62" s="97">
        <v>2300</v>
      </c>
      <c r="C62" s="211" t="s">
        <v>104</v>
      </c>
      <c r="D62" s="152"/>
      <c r="E62" s="156">
        <v>0.29249999999999998</v>
      </c>
      <c r="F62" s="157"/>
      <c r="G62" s="134">
        <f t="shared" si="3"/>
        <v>0</v>
      </c>
      <c r="H62" s="135"/>
      <c r="I62" s="112"/>
      <c r="J62" s="112"/>
      <c r="K62" s="112"/>
    </row>
    <row r="63" spans="1:11" x14ac:dyDescent="0.2">
      <c r="A63" s="97" t="s">
        <v>126</v>
      </c>
      <c r="B63" s="97">
        <v>2300</v>
      </c>
      <c r="C63" s="211" t="s">
        <v>105</v>
      </c>
      <c r="D63" s="152"/>
      <c r="E63" s="156">
        <v>0.1525</v>
      </c>
      <c r="F63" s="157"/>
      <c r="G63" s="134">
        <f t="shared" si="3"/>
        <v>0</v>
      </c>
      <c r="H63" s="135"/>
      <c r="I63" s="112"/>
      <c r="J63" s="112"/>
      <c r="K63" s="112"/>
    </row>
    <row r="64" spans="1:11" x14ac:dyDescent="0.2">
      <c r="A64" s="97" t="s">
        <v>126</v>
      </c>
      <c r="B64" s="97">
        <v>2400</v>
      </c>
      <c r="C64" s="211" t="s">
        <v>106</v>
      </c>
      <c r="D64" s="152"/>
      <c r="E64" s="156">
        <v>1.4500000000000001E-2</v>
      </c>
      <c r="F64" s="157"/>
      <c r="G64" s="134">
        <f t="shared" si="3"/>
        <v>0</v>
      </c>
      <c r="H64" s="135"/>
      <c r="I64" s="112"/>
      <c r="J64" s="112"/>
      <c r="K64" s="112"/>
    </row>
    <row r="65" spans="1:11" x14ac:dyDescent="0.2">
      <c r="A65" s="97" t="s">
        <v>126</v>
      </c>
      <c r="B65" s="97">
        <v>2700</v>
      </c>
      <c r="C65" s="211" t="s">
        <v>107</v>
      </c>
      <c r="D65" s="152"/>
      <c r="E65" s="156">
        <v>4.0000000000000001E-3</v>
      </c>
      <c r="F65" s="157"/>
      <c r="G65" s="134">
        <f t="shared" si="3"/>
        <v>0</v>
      </c>
      <c r="H65" s="135"/>
      <c r="I65" s="112"/>
      <c r="J65" s="112"/>
      <c r="K65" s="112"/>
    </row>
    <row r="66" spans="1:11" x14ac:dyDescent="0.2">
      <c r="A66" s="97" t="s">
        <v>126</v>
      </c>
      <c r="B66" s="97">
        <v>2880</v>
      </c>
      <c r="C66" s="211" t="s">
        <v>108</v>
      </c>
      <c r="D66" s="152"/>
      <c r="E66" s="153">
        <v>329</v>
      </c>
      <c r="F66" s="154"/>
      <c r="G66" s="134">
        <f t="shared" si="3"/>
        <v>0</v>
      </c>
      <c r="H66" s="135"/>
      <c r="I66" s="120">
        <f>SUM(G57:G66)</f>
        <v>0</v>
      </c>
      <c r="J66" s="112"/>
      <c r="K66" s="112"/>
    </row>
    <row r="67" spans="1:11" ht="13.5" thickBot="1" x14ac:dyDescent="0.25">
      <c r="A67" s="136"/>
      <c r="B67" s="136"/>
      <c r="C67" s="93"/>
      <c r="D67" s="136"/>
      <c r="E67" s="147"/>
      <c r="F67" s="158"/>
      <c r="G67" s="141"/>
      <c r="H67" s="141"/>
      <c r="I67" s="112"/>
      <c r="J67" s="112"/>
      <c r="K67" s="112"/>
    </row>
    <row r="68" spans="1:11" x14ac:dyDescent="0.2">
      <c r="A68" s="97"/>
      <c r="B68" s="97"/>
      <c r="C68" s="142" t="s">
        <v>96</v>
      </c>
      <c r="D68" s="159"/>
      <c r="E68" s="159"/>
      <c r="F68" s="160"/>
      <c r="G68" s="145"/>
      <c r="H68" s="135"/>
      <c r="I68" s="112"/>
      <c r="J68" s="112"/>
      <c r="K68" s="112"/>
    </row>
    <row r="69" spans="1:11" x14ac:dyDescent="0.2">
      <c r="A69" s="97"/>
      <c r="B69" s="97"/>
      <c r="C69" s="210"/>
      <c r="D69" s="211"/>
      <c r="E69" s="211"/>
      <c r="F69" s="212"/>
      <c r="G69" s="145"/>
      <c r="H69" s="135"/>
    </row>
    <row r="70" spans="1:11" x14ac:dyDescent="0.2">
      <c r="A70" s="97"/>
      <c r="B70" s="97"/>
      <c r="C70" s="210" t="s">
        <v>109</v>
      </c>
      <c r="D70" s="213"/>
      <c r="E70" s="213"/>
      <c r="F70" s="214"/>
      <c r="G70" s="145"/>
      <c r="H70" s="135"/>
    </row>
    <row r="71" spans="1:11" ht="13.5" thickBot="1" x14ac:dyDescent="0.25">
      <c r="A71" s="97"/>
      <c r="B71" s="97"/>
      <c r="C71" s="210"/>
      <c r="D71" s="213"/>
      <c r="E71" s="213"/>
      <c r="F71" s="214"/>
      <c r="G71" s="145"/>
      <c r="H71" s="135"/>
    </row>
    <row r="72" spans="1:11" ht="13.5" thickBot="1" x14ac:dyDescent="0.25">
      <c r="A72" s="136"/>
      <c r="B72" s="136"/>
      <c r="C72" s="146"/>
      <c r="D72" s="147"/>
      <c r="E72" s="147"/>
      <c r="F72" s="82" t="s">
        <v>110</v>
      </c>
      <c r="G72" s="148"/>
      <c r="H72" s="149">
        <f>SUM(G35:G67)</f>
        <v>540375</v>
      </c>
    </row>
    <row r="73" spans="1:11" x14ac:dyDescent="0.2">
      <c r="A73" s="124"/>
      <c r="B73" s="124">
        <v>300</v>
      </c>
      <c r="C73" s="91" t="s">
        <v>111</v>
      </c>
      <c r="D73" s="126"/>
      <c r="E73" s="126"/>
      <c r="F73" s="161"/>
      <c r="G73" s="129"/>
      <c r="H73" s="135"/>
    </row>
    <row r="74" spans="1:11" x14ac:dyDescent="0.2">
      <c r="A74" s="97"/>
      <c r="B74" s="97">
        <v>3200</v>
      </c>
      <c r="C74" s="211" t="s">
        <v>112</v>
      </c>
      <c r="D74" s="97"/>
      <c r="E74" s="162">
        <v>9</v>
      </c>
      <c r="F74" s="163">
        <v>10332</v>
      </c>
      <c r="G74" s="134">
        <f t="shared" ref="G74:G76" si="4">SUM(E74*F74)</f>
        <v>92988</v>
      </c>
      <c r="H74" s="135"/>
    </row>
    <row r="75" spans="1:11" x14ac:dyDescent="0.2">
      <c r="A75" s="97"/>
      <c r="B75" s="97">
        <v>3201</v>
      </c>
      <c r="C75" s="211" t="s">
        <v>200</v>
      </c>
      <c r="D75" s="97"/>
      <c r="E75" s="162">
        <v>1</v>
      </c>
      <c r="F75" s="163">
        <v>60000</v>
      </c>
      <c r="G75" s="134">
        <f t="shared" si="4"/>
        <v>60000</v>
      </c>
      <c r="H75" s="135"/>
    </row>
    <row r="76" spans="1:11" x14ac:dyDescent="0.2">
      <c r="A76" s="97"/>
      <c r="B76" s="97"/>
      <c r="C76" s="211"/>
      <c r="D76" s="97"/>
      <c r="E76" s="162"/>
      <c r="F76" s="163"/>
      <c r="G76" s="134">
        <f t="shared" si="4"/>
        <v>0</v>
      </c>
      <c r="H76" s="135"/>
    </row>
    <row r="77" spans="1:11" x14ac:dyDescent="0.2">
      <c r="A77" s="97"/>
      <c r="B77" s="97"/>
      <c r="C77" s="211"/>
      <c r="D77" s="97"/>
      <c r="E77" s="97"/>
      <c r="F77" s="161"/>
      <c r="G77" s="145"/>
      <c r="H77" s="135"/>
    </row>
    <row r="78" spans="1:11" x14ac:dyDescent="0.2">
      <c r="A78" s="97"/>
      <c r="B78" s="97">
        <v>3300</v>
      </c>
      <c r="C78" s="211" t="s">
        <v>113</v>
      </c>
      <c r="D78" s="97"/>
      <c r="E78" s="162">
        <v>9</v>
      </c>
      <c r="F78" s="163">
        <v>1500</v>
      </c>
      <c r="G78" s="134">
        <f t="shared" ref="G78:G84" si="5">SUM(E78*F78)</f>
        <v>13500</v>
      </c>
      <c r="H78" s="135"/>
    </row>
    <row r="79" spans="1:11" x14ac:dyDescent="0.2">
      <c r="A79" s="97"/>
      <c r="B79" s="97"/>
      <c r="C79" s="211"/>
      <c r="D79" s="97"/>
      <c r="E79" s="162"/>
      <c r="F79" s="163"/>
      <c r="G79" s="134">
        <f t="shared" si="5"/>
        <v>0</v>
      </c>
      <c r="H79" s="135"/>
    </row>
    <row r="80" spans="1:11" x14ac:dyDescent="0.2">
      <c r="A80" s="97"/>
      <c r="B80" s="97"/>
      <c r="C80" s="211"/>
      <c r="D80" s="97"/>
      <c r="E80" s="162">
        <v>5</v>
      </c>
      <c r="F80" s="163">
        <v>1500</v>
      </c>
      <c r="G80" s="134">
        <f t="shared" si="5"/>
        <v>7500</v>
      </c>
      <c r="H80" s="135"/>
    </row>
    <row r="81" spans="1:10" x14ac:dyDescent="0.2">
      <c r="A81" s="97"/>
      <c r="B81" s="97"/>
      <c r="C81" s="211"/>
      <c r="D81" s="97"/>
      <c r="E81" s="97"/>
      <c r="F81" s="161"/>
      <c r="G81" s="145"/>
      <c r="H81" s="135"/>
    </row>
    <row r="82" spans="1:10" x14ac:dyDescent="0.2">
      <c r="A82" s="97"/>
      <c r="B82" s="97">
        <v>3400</v>
      </c>
      <c r="C82" s="211" t="s">
        <v>114</v>
      </c>
      <c r="D82" s="97"/>
      <c r="E82" s="162"/>
      <c r="F82" s="163"/>
      <c r="G82" s="134">
        <f t="shared" si="5"/>
        <v>0</v>
      </c>
      <c r="H82" s="135"/>
    </row>
    <row r="83" spans="1:10" x14ac:dyDescent="0.2">
      <c r="A83" s="97"/>
      <c r="B83" s="97"/>
      <c r="C83" s="211"/>
      <c r="D83" s="97"/>
      <c r="E83" s="162"/>
      <c r="F83" s="163"/>
      <c r="G83" s="134">
        <f t="shared" si="5"/>
        <v>0</v>
      </c>
      <c r="H83" s="135"/>
    </row>
    <row r="84" spans="1:10" ht="13.5" thickBot="1" x14ac:dyDescent="0.25">
      <c r="A84" s="136"/>
      <c r="B84" s="136"/>
      <c r="C84" s="93"/>
      <c r="D84" s="136"/>
      <c r="E84" s="164"/>
      <c r="F84" s="165"/>
      <c r="G84" s="140">
        <f t="shared" si="5"/>
        <v>0</v>
      </c>
      <c r="H84" s="141"/>
    </row>
    <row r="85" spans="1:10" x14ac:dyDescent="0.2">
      <c r="A85" s="97"/>
      <c r="B85" s="97"/>
      <c r="C85" s="142" t="s">
        <v>96</v>
      </c>
      <c r="D85" s="159"/>
      <c r="E85" s="159"/>
      <c r="F85" s="160"/>
      <c r="G85" s="145"/>
      <c r="H85" s="135"/>
      <c r="I85" s="112"/>
      <c r="J85" s="112"/>
    </row>
    <row r="86" spans="1:10" ht="78" customHeight="1" x14ac:dyDescent="0.2">
      <c r="A86" s="97"/>
      <c r="B86" s="97"/>
      <c r="C86" s="210" t="s">
        <v>201</v>
      </c>
      <c r="D86" s="211"/>
      <c r="E86" s="211"/>
      <c r="F86" s="212"/>
      <c r="G86" s="145"/>
      <c r="H86" s="135"/>
      <c r="I86" s="112"/>
      <c r="J86" s="112"/>
    </row>
    <row r="87" spans="1:10" ht="59.25" customHeight="1" x14ac:dyDescent="0.2">
      <c r="A87" s="97"/>
      <c r="B87" s="97"/>
      <c r="C87" s="210" t="s">
        <v>204</v>
      </c>
      <c r="D87" s="211"/>
      <c r="E87" s="211"/>
      <c r="F87" s="212"/>
      <c r="G87" s="145"/>
      <c r="H87" s="135"/>
      <c r="I87" s="112"/>
      <c r="J87" s="112"/>
    </row>
    <row r="88" spans="1:10" ht="27.75" customHeight="1" x14ac:dyDescent="0.2">
      <c r="A88" s="97"/>
      <c r="B88" s="97"/>
      <c r="C88" s="210"/>
      <c r="D88" s="211"/>
      <c r="E88" s="211"/>
      <c r="F88" s="212"/>
      <c r="G88" s="145"/>
      <c r="H88" s="135"/>
      <c r="I88" s="112"/>
      <c r="J88" s="112"/>
    </row>
    <row r="89" spans="1:10" ht="30" customHeight="1" x14ac:dyDescent="0.2">
      <c r="A89" s="97"/>
      <c r="B89" s="97"/>
      <c r="C89" s="210"/>
      <c r="D89" s="211"/>
      <c r="E89" s="211"/>
      <c r="F89" s="212"/>
      <c r="G89" s="145"/>
      <c r="H89" s="135"/>
      <c r="I89" s="112"/>
      <c r="J89" s="112"/>
    </row>
    <row r="90" spans="1:10" ht="13.5" thickBot="1" x14ac:dyDescent="0.25">
      <c r="A90" s="97"/>
      <c r="B90" s="97"/>
      <c r="C90" s="210"/>
      <c r="D90" s="211"/>
      <c r="E90" s="211"/>
      <c r="F90" s="212"/>
      <c r="G90" s="145"/>
      <c r="H90" s="135"/>
      <c r="I90" s="112"/>
      <c r="J90" s="112"/>
    </row>
    <row r="91" spans="1:10" ht="13.5" thickBot="1" x14ac:dyDescent="0.25">
      <c r="A91" s="136"/>
      <c r="B91" s="136"/>
      <c r="C91" s="146"/>
      <c r="D91" s="147"/>
      <c r="E91" s="147"/>
      <c r="F91" s="82" t="s">
        <v>115</v>
      </c>
      <c r="G91" s="148"/>
      <c r="H91" s="149">
        <f>SUM(G74:G84)</f>
        <v>173988</v>
      </c>
      <c r="I91" s="112"/>
      <c r="J91" s="112"/>
    </row>
    <row r="92" spans="1:10" x14ac:dyDescent="0.2">
      <c r="A92" s="124"/>
      <c r="B92" s="124">
        <v>400</v>
      </c>
      <c r="C92" s="92" t="s">
        <v>116</v>
      </c>
      <c r="D92" s="166"/>
      <c r="E92" s="126"/>
      <c r="F92" s="167"/>
      <c r="G92" s="129"/>
      <c r="H92" s="135"/>
      <c r="I92" s="112"/>
      <c r="J92" s="112"/>
    </row>
    <row r="93" spans="1:10" x14ac:dyDescent="0.2">
      <c r="A93" s="97"/>
      <c r="B93" s="97">
        <v>4100</v>
      </c>
      <c r="C93" s="211" t="s">
        <v>117</v>
      </c>
      <c r="D93" s="168"/>
      <c r="E93" s="162"/>
      <c r="F93" s="163"/>
      <c r="G93" s="134">
        <f>SUM(E93*F93)</f>
        <v>0</v>
      </c>
      <c r="H93" s="135"/>
      <c r="I93" s="112"/>
      <c r="J93" s="112"/>
    </row>
    <row r="94" spans="1:10" x14ac:dyDescent="0.2">
      <c r="A94" s="97"/>
      <c r="B94" s="97">
        <v>4200</v>
      </c>
      <c r="C94" s="211" t="s">
        <v>182</v>
      </c>
      <c r="D94" s="168"/>
      <c r="E94" s="162">
        <v>1</v>
      </c>
      <c r="F94" s="163">
        <v>600</v>
      </c>
      <c r="G94" s="134">
        <v>600</v>
      </c>
      <c r="H94" s="135"/>
      <c r="I94" s="112"/>
      <c r="J94" s="112"/>
    </row>
    <row r="95" spans="1:10" x14ac:dyDescent="0.2">
      <c r="A95" s="97"/>
      <c r="B95" s="97">
        <v>4300</v>
      </c>
      <c r="C95" s="211" t="s">
        <v>118</v>
      </c>
      <c r="D95" s="168"/>
      <c r="E95" s="162"/>
      <c r="F95" s="163"/>
      <c r="G95" s="134">
        <f t="shared" ref="G95:G99" si="6">SUM(E95*F95)</f>
        <v>0</v>
      </c>
      <c r="H95" s="135"/>
      <c r="I95" s="112"/>
      <c r="J95" s="112"/>
    </row>
    <row r="96" spans="1:10" x14ac:dyDescent="0.2">
      <c r="A96" s="97"/>
      <c r="B96" s="97">
        <v>4410</v>
      </c>
      <c r="C96" s="211" t="s">
        <v>119</v>
      </c>
      <c r="D96" s="168"/>
      <c r="E96" s="162">
        <v>1</v>
      </c>
      <c r="F96" s="163">
        <v>22350</v>
      </c>
      <c r="G96" s="134">
        <v>22350</v>
      </c>
      <c r="H96" s="135"/>
      <c r="I96" s="112"/>
      <c r="J96" s="112"/>
    </row>
    <row r="97" spans="1:10" x14ac:dyDescent="0.2">
      <c r="A97" s="97"/>
      <c r="B97" s="97">
        <v>4500</v>
      </c>
      <c r="C97" s="211" t="s">
        <v>120</v>
      </c>
      <c r="D97" s="168"/>
      <c r="E97" s="162"/>
      <c r="F97" s="163"/>
      <c r="G97" s="169">
        <f t="shared" si="6"/>
        <v>0</v>
      </c>
      <c r="H97" s="135"/>
      <c r="I97" s="112"/>
      <c r="J97" s="112"/>
    </row>
    <row r="98" spans="1:10" x14ac:dyDescent="0.2">
      <c r="A98" s="97"/>
      <c r="B98" s="97"/>
      <c r="C98" s="211"/>
      <c r="D98" s="168"/>
      <c r="E98" s="162"/>
      <c r="F98" s="163"/>
      <c r="G98" s="169">
        <f t="shared" si="6"/>
        <v>0</v>
      </c>
      <c r="H98" s="135"/>
      <c r="I98" s="112"/>
      <c r="J98" s="112"/>
    </row>
    <row r="99" spans="1:10" ht="13.5" thickBot="1" x14ac:dyDescent="0.25">
      <c r="A99" s="136"/>
      <c r="B99" s="136"/>
      <c r="C99" s="93"/>
      <c r="D99" s="170"/>
      <c r="E99" s="164"/>
      <c r="F99" s="165"/>
      <c r="G99" s="140">
        <f t="shared" si="6"/>
        <v>0</v>
      </c>
      <c r="H99" s="141"/>
      <c r="I99" s="112"/>
      <c r="J99" s="112"/>
    </row>
    <row r="100" spans="1:10" x14ac:dyDescent="0.2">
      <c r="A100" s="97"/>
      <c r="B100" s="97"/>
      <c r="C100" s="142" t="s">
        <v>96</v>
      </c>
      <c r="D100" s="159"/>
      <c r="E100" s="159"/>
      <c r="F100" s="160"/>
      <c r="G100" s="145"/>
      <c r="H100" s="135"/>
      <c r="I100" s="112"/>
      <c r="J100" s="112"/>
    </row>
    <row r="101" spans="1:10" ht="46.5" customHeight="1" x14ac:dyDescent="0.2">
      <c r="A101" s="97"/>
      <c r="B101" s="97"/>
      <c r="C101" s="210" t="s">
        <v>190</v>
      </c>
      <c r="D101" s="211"/>
      <c r="E101" s="211"/>
      <c r="F101" s="212"/>
      <c r="G101" s="145"/>
      <c r="H101" s="135"/>
      <c r="I101" s="112"/>
      <c r="J101" s="115"/>
    </row>
    <row r="102" spans="1:10" x14ac:dyDescent="0.2">
      <c r="A102" s="97"/>
      <c r="B102" s="97"/>
      <c r="C102" s="210"/>
      <c r="D102" s="211"/>
      <c r="E102" s="211"/>
      <c r="F102" s="212"/>
      <c r="G102" s="145"/>
      <c r="H102" s="135"/>
      <c r="I102" s="112"/>
      <c r="J102" s="115"/>
    </row>
    <row r="103" spans="1:10" x14ac:dyDescent="0.2">
      <c r="A103" s="97"/>
      <c r="B103" s="97"/>
      <c r="C103" s="210"/>
      <c r="D103" s="211"/>
      <c r="E103" s="211"/>
      <c r="F103" s="212"/>
      <c r="G103" s="145"/>
      <c r="H103" s="135"/>
      <c r="I103" s="112"/>
      <c r="J103" s="112"/>
    </row>
    <row r="104" spans="1:10" ht="13.5" thickBot="1" x14ac:dyDescent="0.25">
      <c r="A104" s="97"/>
      <c r="B104" s="97"/>
      <c r="C104" s="210"/>
      <c r="D104" s="211"/>
      <c r="E104" s="211"/>
      <c r="F104" s="212"/>
      <c r="G104" s="145"/>
      <c r="H104" s="135"/>
      <c r="I104" s="112"/>
      <c r="J104" s="112"/>
    </row>
    <row r="105" spans="1:10" ht="13.5" thickBot="1" x14ac:dyDescent="0.25">
      <c r="A105" s="136"/>
      <c r="B105" s="136"/>
      <c r="C105" s="146"/>
      <c r="D105" s="147"/>
      <c r="E105" s="147"/>
      <c r="F105" s="81" t="s">
        <v>121</v>
      </c>
      <c r="G105" s="148"/>
      <c r="H105" s="149">
        <f>SUM(G93:G99)</f>
        <v>22950</v>
      </c>
      <c r="I105" s="112"/>
      <c r="J105" s="112"/>
    </row>
    <row r="106" spans="1:10" x14ac:dyDescent="0.2">
      <c r="A106" s="124"/>
      <c r="B106" s="124">
        <v>500</v>
      </c>
      <c r="C106" s="83" t="s">
        <v>122</v>
      </c>
      <c r="D106" s="126"/>
      <c r="E106" s="127"/>
      <c r="F106" s="171"/>
      <c r="G106" s="145"/>
      <c r="H106" s="135"/>
      <c r="I106" s="112"/>
      <c r="J106" s="112"/>
    </row>
    <row r="107" spans="1:10" x14ac:dyDescent="0.2">
      <c r="A107" s="97"/>
      <c r="B107" s="97">
        <v>510</v>
      </c>
      <c r="C107" s="211" t="s">
        <v>123</v>
      </c>
      <c r="D107" s="97"/>
      <c r="E107" s="132"/>
      <c r="F107" s="133"/>
      <c r="G107" s="134">
        <f t="shared" ref="G107:G110" si="7">SUM(E107*F107)</f>
        <v>0</v>
      </c>
      <c r="H107" s="135"/>
      <c r="I107" s="112"/>
      <c r="J107" s="112"/>
    </row>
    <row r="108" spans="1:10" x14ac:dyDescent="0.2">
      <c r="A108" s="97"/>
      <c r="B108" s="97">
        <v>5104</v>
      </c>
      <c r="C108" s="211" t="s">
        <v>175</v>
      </c>
      <c r="D108" s="97"/>
      <c r="E108" s="132"/>
      <c r="F108" s="133"/>
      <c r="G108" s="134">
        <f t="shared" ref="G108" si="8">SUM(E108*F108)</f>
        <v>0</v>
      </c>
      <c r="H108" s="135"/>
      <c r="I108" s="112"/>
      <c r="J108" s="112"/>
    </row>
    <row r="109" spans="1:10" x14ac:dyDescent="0.2">
      <c r="A109" s="97"/>
      <c r="B109" s="97"/>
      <c r="C109" s="211"/>
      <c r="D109" s="97"/>
      <c r="E109" s="132"/>
      <c r="F109" s="133"/>
      <c r="G109" s="134">
        <f t="shared" si="7"/>
        <v>0</v>
      </c>
      <c r="H109" s="135"/>
      <c r="I109" s="112"/>
      <c r="J109" s="112"/>
    </row>
    <row r="110" spans="1:10" ht="13.5" thickBot="1" x14ac:dyDescent="0.25">
      <c r="A110" s="97"/>
      <c r="B110" s="97"/>
      <c r="C110" s="211"/>
      <c r="D110" s="97"/>
      <c r="E110" s="132"/>
      <c r="F110" s="133"/>
      <c r="G110" s="134">
        <f t="shared" si="7"/>
        <v>0</v>
      </c>
      <c r="H110" s="172">
        <f>SUM(G107:G110)</f>
        <v>0</v>
      </c>
      <c r="I110" s="112"/>
      <c r="J110" s="112"/>
    </row>
    <row r="111" spans="1:10" x14ac:dyDescent="0.2">
      <c r="A111" s="97"/>
      <c r="B111" s="97"/>
      <c r="C111" s="211"/>
      <c r="D111" s="97"/>
      <c r="E111" s="150"/>
      <c r="F111" s="173"/>
      <c r="G111" s="145"/>
      <c r="H111" s="135"/>
      <c r="I111" s="112"/>
      <c r="J111" s="112"/>
    </row>
    <row r="112" spans="1:10" x14ac:dyDescent="0.2">
      <c r="A112" s="97"/>
      <c r="B112" s="97">
        <v>510</v>
      </c>
      <c r="C112" s="211" t="s">
        <v>123</v>
      </c>
      <c r="D112" s="97"/>
      <c r="E112" s="132"/>
      <c r="F112" s="133"/>
      <c r="G112" s="134">
        <f t="shared" ref="G112:G115" si="9">SUM(E112*F112)</f>
        <v>0</v>
      </c>
      <c r="H112" s="135"/>
      <c r="I112" s="112"/>
      <c r="J112" s="112"/>
    </row>
    <row r="113" spans="1:10" x14ac:dyDescent="0.2">
      <c r="A113" s="97"/>
      <c r="B113" s="97">
        <v>5190</v>
      </c>
      <c r="C113" s="211" t="s">
        <v>125</v>
      </c>
      <c r="D113" s="97"/>
      <c r="E113" s="132"/>
      <c r="F113" s="133"/>
      <c r="G113" s="134">
        <f t="shared" ref="G113" si="10">SUM(E113*F113)</f>
        <v>0</v>
      </c>
      <c r="H113" s="135"/>
      <c r="I113" s="112"/>
      <c r="J113" s="112"/>
    </row>
    <row r="114" spans="1:10" x14ac:dyDescent="0.2">
      <c r="A114" s="97"/>
      <c r="B114" s="97"/>
      <c r="C114" s="211"/>
      <c r="D114" s="97"/>
      <c r="E114" s="132"/>
      <c r="F114" s="133"/>
      <c r="G114" s="134">
        <f t="shared" si="9"/>
        <v>0</v>
      </c>
      <c r="H114" s="135"/>
      <c r="I114" s="112"/>
      <c r="J114" s="112"/>
    </row>
    <row r="115" spans="1:10" ht="13.5" thickBot="1" x14ac:dyDescent="0.25">
      <c r="A115" s="97"/>
      <c r="B115" s="97"/>
      <c r="C115" s="211"/>
      <c r="D115" s="97"/>
      <c r="E115" s="132"/>
      <c r="F115" s="133"/>
      <c r="G115" s="134">
        <f t="shared" si="9"/>
        <v>0</v>
      </c>
      <c r="H115" s="172">
        <f>SUM(G112:G115)</f>
        <v>0</v>
      </c>
      <c r="I115" s="112"/>
      <c r="J115" s="112"/>
    </row>
    <row r="116" spans="1:10" x14ac:dyDescent="0.2">
      <c r="A116" s="97"/>
      <c r="B116" s="97"/>
      <c r="C116" s="211"/>
      <c r="D116" s="97"/>
      <c r="E116" s="150"/>
      <c r="F116" s="173"/>
      <c r="G116" s="145"/>
      <c r="H116" s="135"/>
      <c r="I116" s="112"/>
      <c r="J116" s="112"/>
    </row>
    <row r="117" spans="1:10" x14ac:dyDescent="0.2">
      <c r="A117" s="97"/>
      <c r="B117" s="97">
        <v>500</v>
      </c>
      <c r="C117" s="211" t="s">
        <v>126</v>
      </c>
      <c r="D117" s="97"/>
      <c r="E117" s="132"/>
      <c r="F117" s="133"/>
      <c r="G117" s="134">
        <f t="shared" ref="G117:G120" si="11">SUM(E117*F117)</f>
        <v>0</v>
      </c>
      <c r="H117" s="135"/>
      <c r="I117" s="112"/>
      <c r="J117" s="112"/>
    </row>
    <row r="118" spans="1:10" x14ac:dyDescent="0.2">
      <c r="A118" s="97"/>
      <c r="B118" s="97">
        <v>5310</v>
      </c>
      <c r="C118" s="211" t="s">
        <v>127</v>
      </c>
      <c r="D118" s="97"/>
      <c r="E118" s="132">
        <v>1</v>
      </c>
      <c r="F118" s="133">
        <v>140</v>
      </c>
      <c r="G118" s="134">
        <f t="shared" ref="G118" si="12">SUM(E118*F118)</f>
        <v>140</v>
      </c>
      <c r="H118" s="135"/>
    </row>
    <row r="119" spans="1:10" x14ac:dyDescent="0.2">
      <c r="A119" s="97"/>
      <c r="B119" s="97"/>
      <c r="C119" s="211"/>
      <c r="D119" s="97"/>
      <c r="E119" s="132"/>
      <c r="F119" s="133"/>
      <c r="G119" s="134">
        <f t="shared" si="11"/>
        <v>0</v>
      </c>
      <c r="H119" s="135"/>
    </row>
    <row r="120" spans="1:10" ht="13.5" thickBot="1" x14ac:dyDescent="0.25">
      <c r="A120" s="97"/>
      <c r="B120" s="97"/>
      <c r="C120" s="211"/>
      <c r="D120" s="97"/>
      <c r="E120" s="132"/>
      <c r="F120" s="133"/>
      <c r="G120" s="134">
        <f t="shared" si="11"/>
        <v>0</v>
      </c>
      <c r="H120" s="172">
        <f>SUM(G117:G120)</f>
        <v>140</v>
      </c>
    </row>
    <row r="121" spans="1:10" x14ac:dyDescent="0.2">
      <c r="A121" s="97"/>
      <c r="B121" s="97"/>
      <c r="C121" s="211"/>
      <c r="D121" s="97"/>
      <c r="E121" s="150"/>
      <c r="F121" s="173"/>
      <c r="G121" s="145"/>
      <c r="H121" s="135"/>
    </row>
    <row r="122" spans="1:10" x14ac:dyDescent="0.2">
      <c r="A122" s="97"/>
      <c r="B122" s="97">
        <v>500</v>
      </c>
      <c r="C122" s="211" t="s">
        <v>126</v>
      </c>
      <c r="D122" s="97"/>
      <c r="E122" s="132"/>
      <c r="F122" s="133"/>
      <c r="G122" s="134">
        <f t="shared" ref="G122:G125" si="13">SUM(E122*F122)</f>
        <v>0</v>
      </c>
      <c r="H122" s="135"/>
    </row>
    <row r="123" spans="1:10" x14ac:dyDescent="0.2">
      <c r="A123" s="97"/>
      <c r="B123" s="97">
        <v>5340</v>
      </c>
      <c r="C123" s="211" t="s">
        <v>128</v>
      </c>
      <c r="D123" s="97"/>
      <c r="E123" s="132"/>
      <c r="F123" s="133"/>
      <c r="G123" s="134">
        <f t="shared" ref="G123" si="14">SUM(E123*F123)</f>
        <v>0</v>
      </c>
      <c r="H123" s="135"/>
    </row>
    <row r="124" spans="1:10" x14ac:dyDescent="0.2">
      <c r="A124" s="97"/>
      <c r="B124" s="97">
        <v>5350</v>
      </c>
      <c r="C124" s="211" t="s">
        <v>183</v>
      </c>
      <c r="D124" s="97"/>
      <c r="E124" s="132">
        <v>1</v>
      </c>
      <c r="F124" s="133">
        <v>11000</v>
      </c>
      <c r="G124" s="134">
        <f t="shared" si="13"/>
        <v>11000</v>
      </c>
      <c r="H124" s="135"/>
    </row>
    <row r="125" spans="1:10" ht="13.5" thickBot="1" x14ac:dyDescent="0.25">
      <c r="A125" s="97"/>
      <c r="B125" s="97"/>
      <c r="C125" s="211"/>
      <c r="D125" s="97"/>
      <c r="E125" s="132"/>
      <c r="F125" s="133"/>
      <c r="G125" s="134">
        <f t="shared" si="13"/>
        <v>0</v>
      </c>
      <c r="H125" s="172">
        <f>SUM(G122:G125)</f>
        <v>11000</v>
      </c>
    </row>
    <row r="126" spans="1:10" x14ac:dyDescent="0.2">
      <c r="A126" s="97"/>
      <c r="B126" s="97"/>
      <c r="C126" s="211"/>
      <c r="D126" s="97"/>
      <c r="E126" s="150"/>
      <c r="F126" s="173"/>
      <c r="G126" s="145"/>
      <c r="H126" s="135"/>
    </row>
    <row r="127" spans="1:10" x14ac:dyDescent="0.2">
      <c r="A127" s="97"/>
      <c r="B127" s="97">
        <v>500</v>
      </c>
      <c r="C127" s="211" t="s">
        <v>126</v>
      </c>
      <c r="D127" s="97"/>
      <c r="E127" s="132"/>
      <c r="F127" s="133"/>
      <c r="G127" s="134">
        <f t="shared" ref="G127:G130" si="15">SUM(E127*F127)</f>
        <v>0</v>
      </c>
      <c r="H127" s="135"/>
    </row>
    <row r="128" spans="1:10" x14ac:dyDescent="0.2">
      <c r="A128" s="97"/>
      <c r="B128" s="97">
        <v>5500</v>
      </c>
      <c r="C128" s="211" t="s">
        <v>129</v>
      </c>
      <c r="D128" s="97"/>
      <c r="E128" s="132">
        <v>1</v>
      </c>
      <c r="F128" s="133">
        <v>2700</v>
      </c>
      <c r="G128" s="134">
        <f t="shared" ref="G128" si="16">SUM(E128*F128)</f>
        <v>2700</v>
      </c>
      <c r="H128" s="135"/>
    </row>
    <row r="129" spans="1:10" x14ac:dyDescent="0.2">
      <c r="A129" s="97"/>
      <c r="B129" s="97"/>
      <c r="C129" s="211"/>
      <c r="D129" s="97"/>
      <c r="E129" s="132"/>
      <c r="F129" s="133"/>
      <c r="G129" s="134">
        <f t="shared" si="15"/>
        <v>0</v>
      </c>
      <c r="H129" s="135"/>
    </row>
    <row r="130" spans="1:10" ht="13.5" thickBot="1" x14ac:dyDescent="0.25">
      <c r="A130" s="97"/>
      <c r="B130" s="97"/>
      <c r="C130" s="211"/>
      <c r="D130" s="97"/>
      <c r="E130" s="132"/>
      <c r="F130" s="133"/>
      <c r="G130" s="134">
        <f t="shared" si="15"/>
        <v>0</v>
      </c>
      <c r="H130" s="172">
        <f>SUM(G127:G130)</f>
        <v>2700</v>
      </c>
    </row>
    <row r="131" spans="1:10" x14ac:dyDescent="0.2">
      <c r="A131" s="97"/>
      <c r="B131" s="97"/>
      <c r="C131" s="211"/>
      <c r="D131" s="97"/>
      <c r="E131" s="150"/>
      <c r="F131" s="173"/>
      <c r="G131" s="145"/>
      <c r="H131" s="135"/>
    </row>
    <row r="132" spans="1:10" x14ac:dyDescent="0.2">
      <c r="A132" s="97"/>
      <c r="B132" s="97">
        <v>500</v>
      </c>
      <c r="C132" s="211" t="s">
        <v>126</v>
      </c>
      <c r="D132" s="97"/>
      <c r="E132" s="132"/>
      <c r="F132" s="133"/>
      <c r="G132" s="134">
        <f t="shared" ref="G132:G135" si="17">SUM(E132*F132)</f>
        <v>0</v>
      </c>
      <c r="H132" s="135"/>
    </row>
    <row r="133" spans="1:10" x14ac:dyDescent="0.2">
      <c r="A133" s="97"/>
      <c r="B133" s="97">
        <v>5600</v>
      </c>
      <c r="C133" s="211" t="s">
        <v>130</v>
      </c>
      <c r="D133" s="97"/>
      <c r="E133" s="132"/>
      <c r="F133" s="133"/>
      <c r="G133" s="134">
        <f t="shared" ref="G133" si="18">SUM(E133*F133)</f>
        <v>0</v>
      </c>
      <c r="H133" s="135"/>
    </row>
    <row r="134" spans="1:10" x14ac:dyDescent="0.2">
      <c r="A134" s="97"/>
      <c r="B134" s="97"/>
      <c r="C134" s="211"/>
      <c r="D134" s="97"/>
      <c r="E134" s="132"/>
      <c r="F134" s="133"/>
      <c r="G134" s="134">
        <f t="shared" si="17"/>
        <v>0</v>
      </c>
      <c r="H134" s="135"/>
      <c r="I134" s="112"/>
      <c r="J134" s="112"/>
    </row>
    <row r="135" spans="1:10" ht="13.5" thickBot="1" x14ac:dyDescent="0.25">
      <c r="A135" s="97"/>
      <c r="B135" s="97"/>
      <c r="C135" s="211"/>
      <c r="D135" s="97"/>
      <c r="E135" s="132"/>
      <c r="F135" s="133"/>
      <c r="G135" s="134">
        <f t="shared" si="17"/>
        <v>0</v>
      </c>
      <c r="H135" s="172">
        <f>SUM(G132:G135)</f>
        <v>0</v>
      </c>
      <c r="I135" s="112"/>
      <c r="J135" s="112"/>
    </row>
    <row r="136" spans="1:10" x14ac:dyDescent="0.2">
      <c r="A136" s="97"/>
      <c r="B136" s="97"/>
      <c r="C136" s="211"/>
      <c r="D136" s="97"/>
      <c r="E136" s="150"/>
      <c r="F136" s="173"/>
      <c r="G136" s="145"/>
      <c r="H136" s="135"/>
      <c r="I136" s="112"/>
      <c r="J136" s="112"/>
    </row>
    <row r="137" spans="1:10" x14ac:dyDescent="0.2">
      <c r="A137" s="97"/>
      <c r="B137" s="97">
        <v>580</v>
      </c>
      <c r="C137" s="211" t="s">
        <v>131</v>
      </c>
      <c r="D137" s="97"/>
      <c r="E137" s="132"/>
      <c r="F137" s="133"/>
      <c r="G137" s="134"/>
      <c r="H137" s="135"/>
      <c r="I137" s="112"/>
      <c r="J137" s="112"/>
    </row>
    <row r="138" spans="1:10" x14ac:dyDescent="0.2">
      <c r="A138" s="97"/>
      <c r="B138" s="97">
        <v>5800</v>
      </c>
      <c r="C138" s="211" t="s">
        <v>132</v>
      </c>
      <c r="D138" s="97"/>
      <c r="E138" s="132">
        <v>0</v>
      </c>
      <c r="F138" s="133">
        <v>2300</v>
      </c>
      <c r="G138" s="134">
        <f t="shared" ref="G138" si="19">SUM(E138*F138)</f>
        <v>0</v>
      </c>
      <c r="H138" s="135"/>
      <c r="I138" s="112"/>
      <c r="J138" s="112"/>
    </row>
    <row r="139" spans="1:10" x14ac:dyDescent="0.2">
      <c r="A139" s="97"/>
      <c r="B139" s="97"/>
      <c r="C139" s="211"/>
      <c r="D139" s="97"/>
      <c r="E139" s="132"/>
      <c r="F139" s="133"/>
      <c r="G139" s="134">
        <f t="shared" ref="G139:G144" si="20">SUM(E139*F139)</f>
        <v>0</v>
      </c>
      <c r="H139" s="135"/>
      <c r="I139" s="112"/>
      <c r="J139" s="112"/>
    </row>
    <row r="140" spans="1:10" x14ac:dyDescent="0.2">
      <c r="A140" s="97"/>
      <c r="B140" s="97"/>
      <c r="C140" s="211"/>
      <c r="D140" s="97"/>
      <c r="E140" s="132"/>
      <c r="F140" s="133"/>
      <c r="G140" s="134">
        <f t="shared" si="20"/>
        <v>0</v>
      </c>
      <c r="H140" s="135"/>
      <c r="I140" s="112"/>
      <c r="J140" s="112"/>
    </row>
    <row r="141" spans="1:10" x14ac:dyDescent="0.2">
      <c r="A141" s="97"/>
      <c r="B141" s="97">
        <v>580</v>
      </c>
      <c r="C141" s="211" t="s">
        <v>131</v>
      </c>
      <c r="D141" s="97"/>
      <c r="E141" s="132"/>
      <c r="F141" s="133"/>
      <c r="G141" s="134">
        <f t="shared" si="20"/>
        <v>0</v>
      </c>
      <c r="H141" s="135"/>
      <c r="I141" s="112"/>
      <c r="J141" s="112"/>
    </row>
    <row r="142" spans="1:10" x14ac:dyDescent="0.2">
      <c r="A142" s="97"/>
      <c r="B142" s="97">
        <v>5801</v>
      </c>
      <c r="C142" s="211" t="s">
        <v>133</v>
      </c>
      <c r="D142" s="97"/>
      <c r="E142" s="132">
        <v>10</v>
      </c>
      <c r="F142" s="133">
        <v>1000</v>
      </c>
      <c r="G142" s="134">
        <f t="shared" si="20"/>
        <v>10000</v>
      </c>
      <c r="H142" s="135"/>
      <c r="I142" s="112"/>
      <c r="J142" s="112"/>
    </row>
    <row r="143" spans="1:10" x14ac:dyDescent="0.2">
      <c r="A143" s="97"/>
      <c r="B143" s="97"/>
      <c r="C143" s="211"/>
      <c r="D143" s="97"/>
      <c r="E143" s="132"/>
      <c r="F143" s="133"/>
      <c r="G143" s="134">
        <f t="shared" si="20"/>
        <v>0</v>
      </c>
      <c r="H143" s="135"/>
      <c r="I143" s="112"/>
      <c r="J143" s="112"/>
    </row>
    <row r="144" spans="1:10" ht="13.5" thickBot="1" x14ac:dyDescent="0.25">
      <c r="A144" s="97"/>
      <c r="B144" s="97"/>
      <c r="C144" s="211"/>
      <c r="D144" s="97"/>
      <c r="E144" s="132"/>
      <c r="F144" s="133"/>
      <c r="G144" s="134">
        <f t="shared" si="20"/>
        <v>0</v>
      </c>
      <c r="H144" s="172">
        <f>SUM(G137:G144)</f>
        <v>10000</v>
      </c>
      <c r="I144" s="112"/>
      <c r="J144" s="112"/>
    </row>
    <row r="145" spans="1:10" x14ac:dyDescent="0.2">
      <c r="A145" s="97"/>
      <c r="B145" s="97"/>
      <c r="C145" s="211"/>
      <c r="D145" s="97"/>
      <c r="E145" s="150"/>
      <c r="F145" s="173"/>
      <c r="G145" s="145"/>
      <c r="H145" s="135"/>
      <c r="I145" s="112"/>
      <c r="J145" s="112"/>
    </row>
    <row r="146" spans="1:10" x14ac:dyDescent="0.2">
      <c r="A146" s="97"/>
      <c r="B146" s="97">
        <v>580</v>
      </c>
      <c r="C146" s="211" t="s">
        <v>131</v>
      </c>
      <c r="D146" s="97"/>
      <c r="E146" s="132"/>
      <c r="F146" s="133"/>
      <c r="G146" s="134">
        <f t="shared" ref="G146:G149" si="21">SUM(E146*F146)</f>
        <v>0</v>
      </c>
      <c r="H146" s="135"/>
      <c r="I146" s="112"/>
      <c r="J146" s="112"/>
    </row>
    <row r="147" spans="1:10" x14ac:dyDescent="0.2">
      <c r="A147" s="97"/>
      <c r="B147" s="97">
        <v>5870</v>
      </c>
      <c r="C147" s="211" t="s">
        <v>134</v>
      </c>
      <c r="D147" s="97"/>
      <c r="E147" s="132">
        <v>3</v>
      </c>
      <c r="F147" s="133">
        <v>2300</v>
      </c>
      <c r="G147" s="134">
        <f t="shared" ref="G147" si="22">SUM(E147*F147)</f>
        <v>6900</v>
      </c>
      <c r="H147" s="135"/>
      <c r="I147" s="112"/>
      <c r="J147" s="112"/>
    </row>
    <row r="148" spans="1:10" x14ac:dyDescent="0.2">
      <c r="A148" s="97"/>
      <c r="B148" s="97"/>
      <c r="C148" s="211"/>
      <c r="D148" s="97"/>
      <c r="E148" s="132">
        <v>0</v>
      </c>
      <c r="F148" s="133">
        <v>2000</v>
      </c>
      <c r="G148" s="134">
        <f t="shared" si="21"/>
        <v>0</v>
      </c>
      <c r="H148" s="135"/>
      <c r="I148" s="112"/>
      <c r="J148" s="112"/>
    </row>
    <row r="149" spans="1:10" ht="13.5" thickBot="1" x14ac:dyDescent="0.25">
      <c r="A149" s="97"/>
      <c r="B149" s="97"/>
      <c r="C149" s="211"/>
      <c r="D149" s="97"/>
      <c r="E149" s="132">
        <v>0</v>
      </c>
      <c r="F149" s="133">
        <v>2300</v>
      </c>
      <c r="G149" s="134">
        <f t="shared" si="21"/>
        <v>0</v>
      </c>
      <c r="H149" s="172">
        <f>SUM(G146:G149)</f>
        <v>6900</v>
      </c>
      <c r="I149" s="112"/>
      <c r="J149" s="112"/>
    </row>
    <row r="150" spans="1:10" x14ac:dyDescent="0.2">
      <c r="A150" s="97"/>
      <c r="B150" s="97"/>
      <c r="C150" s="211"/>
      <c r="D150" s="97"/>
      <c r="E150" s="150"/>
      <c r="F150" s="173"/>
      <c r="G150" s="145"/>
      <c r="H150" s="135"/>
    </row>
    <row r="151" spans="1:10" x14ac:dyDescent="0.2">
      <c r="A151" s="97"/>
      <c r="B151" s="97">
        <v>500</v>
      </c>
      <c r="C151" s="211" t="s">
        <v>126</v>
      </c>
      <c r="D151" s="97"/>
      <c r="E151" s="132"/>
      <c r="F151" s="133"/>
      <c r="G151" s="134">
        <f t="shared" ref="G151:G156" si="23">SUM(E151*F151)</f>
        <v>0</v>
      </c>
      <c r="H151" s="135"/>
    </row>
    <row r="152" spans="1:10" x14ac:dyDescent="0.2">
      <c r="A152" s="97"/>
      <c r="B152" s="97" t="s">
        <v>31</v>
      </c>
      <c r="C152" s="211" t="s">
        <v>135</v>
      </c>
      <c r="D152" s="97"/>
      <c r="E152" s="132"/>
      <c r="F152" s="133"/>
      <c r="G152" s="134">
        <f t="shared" si="23"/>
        <v>0</v>
      </c>
      <c r="H152" s="135"/>
    </row>
    <row r="153" spans="1:10" x14ac:dyDescent="0.2">
      <c r="A153" s="97"/>
      <c r="B153" s="97"/>
      <c r="C153" s="211"/>
      <c r="D153" s="97"/>
      <c r="E153" s="132"/>
      <c r="F153" s="133"/>
      <c r="G153" s="134">
        <f t="shared" si="23"/>
        <v>0</v>
      </c>
      <c r="H153" s="174"/>
    </row>
    <row r="154" spans="1:10" x14ac:dyDescent="0.2">
      <c r="A154" s="97"/>
      <c r="B154" s="97"/>
      <c r="C154" s="211"/>
      <c r="D154" s="97"/>
      <c r="E154" s="132"/>
      <c r="F154" s="133"/>
      <c r="G154" s="134">
        <f t="shared" si="23"/>
        <v>0</v>
      </c>
      <c r="H154" s="135"/>
    </row>
    <row r="155" spans="1:10" x14ac:dyDescent="0.2">
      <c r="A155" s="97"/>
      <c r="B155" s="97"/>
      <c r="C155" s="211"/>
      <c r="D155" s="97"/>
      <c r="E155" s="132"/>
      <c r="F155" s="133"/>
      <c r="G155" s="134">
        <f t="shared" si="23"/>
        <v>0</v>
      </c>
      <c r="H155" s="135"/>
    </row>
    <row r="156" spans="1:10" ht="13.5" thickBot="1" x14ac:dyDescent="0.25">
      <c r="A156" s="136"/>
      <c r="B156" s="136"/>
      <c r="C156" s="93"/>
      <c r="D156" s="136"/>
      <c r="E156" s="138"/>
      <c r="F156" s="139"/>
      <c r="G156" s="175">
        <f t="shared" si="23"/>
        <v>0</v>
      </c>
      <c r="H156" s="172">
        <f>SUM(G151:G156)</f>
        <v>0</v>
      </c>
    </row>
    <row r="157" spans="1:10" x14ac:dyDescent="0.2">
      <c r="A157" s="97"/>
      <c r="B157" s="97"/>
      <c r="C157" s="142" t="s">
        <v>96</v>
      </c>
      <c r="D157" s="143"/>
      <c r="E157" s="143"/>
      <c r="F157" s="144"/>
      <c r="G157" s="145"/>
      <c r="H157" s="135"/>
    </row>
    <row r="158" spans="1:10" ht="38.25" customHeight="1" x14ac:dyDescent="0.2">
      <c r="A158" s="97"/>
      <c r="B158" s="97"/>
      <c r="C158" s="210" t="s">
        <v>196</v>
      </c>
      <c r="D158" s="211"/>
      <c r="E158" s="211"/>
      <c r="F158" s="212"/>
      <c r="G158" s="145"/>
      <c r="H158" s="135"/>
    </row>
    <row r="159" spans="1:10" ht="38.25" customHeight="1" x14ac:dyDescent="0.2">
      <c r="A159" s="97"/>
      <c r="B159" s="97"/>
      <c r="C159" s="210" t="s">
        <v>202</v>
      </c>
      <c r="D159" s="211"/>
      <c r="E159" s="211"/>
      <c r="F159" s="212"/>
      <c r="G159" s="145"/>
      <c r="H159" s="174"/>
    </row>
    <row r="160" spans="1:10" ht="39.75" customHeight="1" thickBot="1" x14ac:dyDescent="0.25">
      <c r="A160" s="97"/>
      <c r="B160" s="97"/>
      <c r="C160" s="210" t="s">
        <v>203</v>
      </c>
      <c r="D160" s="211"/>
      <c r="E160" s="211"/>
      <c r="F160" s="212"/>
      <c r="G160" s="145"/>
      <c r="H160" s="135"/>
    </row>
    <row r="161" spans="1:8" ht="13.5" thickBot="1" x14ac:dyDescent="0.25">
      <c r="A161" s="136"/>
      <c r="B161" s="136"/>
      <c r="C161" s="146"/>
      <c r="D161" s="147"/>
      <c r="E161" s="147"/>
      <c r="F161" s="82" t="s">
        <v>136</v>
      </c>
      <c r="G161" s="176"/>
      <c r="H161" s="149">
        <f>SUM(H106:H156)</f>
        <v>30740</v>
      </c>
    </row>
    <row r="162" spans="1:8" x14ac:dyDescent="0.2">
      <c r="A162" s="124"/>
      <c r="B162" s="124">
        <v>600</v>
      </c>
      <c r="C162" s="96" t="s">
        <v>137</v>
      </c>
      <c r="D162" s="126"/>
      <c r="E162" s="150"/>
      <c r="F162" s="173"/>
      <c r="G162" s="145"/>
      <c r="H162" s="135"/>
    </row>
    <row r="163" spans="1:8" x14ac:dyDescent="0.2">
      <c r="A163" s="97"/>
      <c r="B163" s="97">
        <v>610</v>
      </c>
      <c r="C163" s="211" t="s">
        <v>138</v>
      </c>
      <c r="D163" s="97"/>
      <c r="E163" s="132"/>
      <c r="F163" s="133"/>
      <c r="G163" s="134">
        <f t="shared" ref="G163:G171" si="24">SUM(E163*F163)</f>
        <v>0</v>
      </c>
      <c r="H163" s="135"/>
    </row>
    <row r="164" spans="1:8" x14ac:dyDescent="0.2">
      <c r="A164" s="97"/>
      <c r="B164" s="97">
        <v>6100</v>
      </c>
      <c r="C164" s="211" t="s">
        <v>138</v>
      </c>
      <c r="D164" s="97"/>
      <c r="E164" s="132">
        <v>1</v>
      </c>
      <c r="F164" s="133">
        <v>21595</v>
      </c>
      <c r="G164" s="134">
        <f t="shared" ref="G164" si="25">SUM(E164*F164)</f>
        <v>21595</v>
      </c>
      <c r="H164" s="135"/>
    </row>
    <row r="165" spans="1:8" x14ac:dyDescent="0.2">
      <c r="A165" s="97"/>
      <c r="B165" s="97"/>
      <c r="C165" s="211"/>
      <c r="D165" s="97"/>
      <c r="E165" s="132"/>
      <c r="F165" s="133"/>
      <c r="G165" s="134">
        <f t="shared" si="24"/>
        <v>0</v>
      </c>
      <c r="H165" s="135"/>
    </row>
    <row r="166" spans="1:8" x14ac:dyDescent="0.2">
      <c r="A166" s="97"/>
      <c r="B166" s="97"/>
      <c r="C166" s="211"/>
      <c r="D166" s="97"/>
      <c r="E166" s="132"/>
      <c r="F166" s="133"/>
      <c r="G166" s="134">
        <f t="shared" si="24"/>
        <v>0</v>
      </c>
      <c r="H166" s="135"/>
    </row>
    <row r="167" spans="1:8" x14ac:dyDescent="0.2">
      <c r="A167" s="97"/>
      <c r="B167" s="97">
        <v>610</v>
      </c>
      <c r="C167" s="211" t="s">
        <v>138</v>
      </c>
      <c r="D167" s="97"/>
      <c r="E167" s="132"/>
      <c r="F167" s="133"/>
      <c r="G167" s="134">
        <f t="shared" si="24"/>
        <v>0</v>
      </c>
      <c r="H167" s="135"/>
    </row>
    <row r="168" spans="1:8" x14ac:dyDescent="0.2">
      <c r="A168" s="97"/>
      <c r="B168" s="97">
        <v>6111</v>
      </c>
      <c r="C168" s="211" t="s">
        <v>139</v>
      </c>
      <c r="D168" s="97"/>
      <c r="E168" s="132">
        <v>1</v>
      </c>
      <c r="F168" s="133">
        <v>2000</v>
      </c>
      <c r="G168" s="134">
        <f t="shared" ref="G168" si="26">SUM(E168*F168)</f>
        <v>2000</v>
      </c>
      <c r="H168" s="135"/>
    </row>
    <row r="169" spans="1:8" x14ac:dyDescent="0.2">
      <c r="A169" s="97"/>
      <c r="B169" s="97"/>
      <c r="C169" s="211"/>
      <c r="D169" s="97"/>
      <c r="E169" s="132"/>
      <c r="F169" s="133"/>
      <c r="G169" s="134">
        <f t="shared" si="24"/>
        <v>0</v>
      </c>
      <c r="H169" s="135"/>
    </row>
    <row r="170" spans="1:8" x14ac:dyDescent="0.2">
      <c r="A170" s="97"/>
      <c r="B170" s="97"/>
      <c r="C170" s="211"/>
      <c r="D170" s="97"/>
      <c r="E170" s="132"/>
      <c r="F170" s="133"/>
      <c r="G170" s="134">
        <f t="shared" si="24"/>
        <v>0</v>
      </c>
      <c r="H170" s="135"/>
    </row>
    <row r="171" spans="1:8" x14ac:dyDescent="0.2">
      <c r="A171" s="97"/>
      <c r="B171" s="97">
        <v>610</v>
      </c>
      <c r="C171" s="211" t="s">
        <v>138</v>
      </c>
      <c r="D171" s="97"/>
      <c r="E171" s="132"/>
      <c r="F171" s="133"/>
      <c r="G171" s="134">
        <f t="shared" si="24"/>
        <v>0</v>
      </c>
      <c r="H171" s="135"/>
    </row>
    <row r="172" spans="1:8" x14ac:dyDescent="0.2">
      <c r="A172" s="97"/>
      <c r="B172" s="97">
        <v>6102</v>
      </c>
      <c r="C172" s="211" t="s">
        <v>140</v>
      </c>
      <c r="D172" s="97"/>
      <c r="E172" s="132">
        <v>1</v>
      </c>
      <c r="F172" s="133">
        <v>17000</v>
      </c>
      <c r="G172" s="134">
        <f t="shared" ref="G172" si="27">SUM(E172*F172)</f>
        <v>17000</v>
      </c>
      <c r="H172" s="135"/>
    </row>
    <row r="173" spans="1:8" x14ac:dyDescent="0.2">
      <c r="A173" s="97"/>
      <c r="B173" s="97"/>
      <c r="C173" s="211"/>
      <c r="D173" s="97"/>
      <c r="E173" s="132"/>
      <c r="F173" s="133"/>
      <c r="G173" s="134">
        <f>SUM(E173*F173)</f>
        <v>0</v>
      </c>
      <c r="H173" s="135"/>
    </row>
    <row r="174" spans="1:8" ht="13.5" thickBot="1" x14ac:dyDescent="0.25">
      <c r="A174" s="97"/>
      <c r="B174" s="97"/>
      <c r="C174" s="211"/>
      <c r="D174" s="97"/>
      <c r="E174" s="132"/>
      <c r="F174" s="133"/>
      <c r="G174" s="134">
        <f>SUM(E174*F174)</f>
        <v>0</v>
      </c>
      <c r="H174" s="172">
        <f>SUM(G163:G174)</f>
        <v>40595</v>
      </c>
    </row>
    <row r="175" spans="1:8" x14ac:dyDescent="0.2">
      <c r="A175" s="97"/>
      <c r="B175" s="97"/>
      <c r="C175" s="211"/>
      <c r="D175" s="97"/>
      <c r="E175" s="150"/>
      <c r="F175" s="173"/>
      <c r="G175" s="145"/>
      <c r="H175" s="135"/>
    </row>
    <row r="176" spans="1:8" x14ac:dyDescent="0.2">
      <c r="A176" s="97"/>
      <c r="B176" s="97">
        <v>612</v>
      </c>
      <c r="C176" s="211" t="s">
        <v>141</v>
      </c>
      <c r="D176" s="97"/>
      <c r="E176" s="132"/>
      <c r="F176" s="133"/>
      <c r="G176" s="134">
        <f t="shared" ref="G176:G179" si="28">SUM(E176*F176)</f>
        <v>0</v>
      </c>
      <c r="H176" s="135"/>
    </row>
    <row r="177" spans="1:8" x14ac:dyDescent="0.2">
      <c r="A177" s="97"/>
      <c r="B177" s="97">
        <v>6120</v>
      </c>
      <c r="C177" s="211" t="s">
        <v>141</v>
      </c>
      <c r="D177" s="97"/>
      <c r="E177" s="132"/>
      <c r="F177" s="133"/>
      <c r="G177" s="134">
        <f t="shared" ref="G177" si="29">SUM(E177*F177)</f>
        <v>0</v>
      </c>
      <c r="H177" s="135"/>
    </row>
    <row r="178" spans="1:8" x14ac:dyDescent="0.2">
      <c r="A178" s="97"/>
      <c r="B178" s="97"/>
      <c r="C178" s="211"/>
      <c r="D178" s="97"/>
      <c r="E178" s="132"/>
      <c r="F178" s="133"/>
      <c r="G178" s="134">
        <f t="shared" si="28"/>
        <v>0</v>
      </c>
      <c r="H178" s="135"/>
    </row>
    <row r="179" spans="1:8" ht="13.5" thickBot="1" x14ac:dyDescent="0.25">
      <c r="A179" s="97"/>
      <c r="B179" s="97"/>
      <c r="C179" s="211"/>
      <c r="D179" s="97"/>
      <c r="E179" s="132"/>
      <c r="F179" s="133"/>
      <c r="G179" s="134">
        <f t="shared" si="28"/>
        <v>0</v>
      </c>
      <c r="H179" s="172">
        <f>SUM(G176:G179)</f>
        <v>0</v>
      </c>
    </row>
    <row r="180" spans="1:8" x14ac:dyDescent="0.2">
      <c r="A180" s="97"/>
      <c r="B180" s="97"/>
      <c r="C180" s="211"/>
      <c r="D180" s="97"/>
      <c r="E180" s="150"/>
      <c r="F180" s="173"/>
      <c r="G180" s="145"/>
      <c r="H180" s="135"/>
    </row>
    <row r="181" spans="1:8" x14ac:dyDescent="0.2">
      <c r="A181" s="97"/>
      <c r="B181" s="97">
        <v>640</v>
      </c>
      <c r="C181" s="211" t="s">
        <v>142</v>
      </c>
      <c r="D181" s="97"/>
      <c r="E181" s="132">
        <v>500</v>
      </c>
      <c r="F181" s="133">
        <v>50</v>
      </c>
      <c r="G181" s="134">
        <f t="shared" ref="G181:G192" si="30">SUM(E181*F181)</f>
        <v>25000</v>
      </c>
      <c r="H181" s="135"/>
    </row>
    <row r="182" spans="1:8" x14ac:dyDescent="0.2">
      <c r="A182" s="97"/>
      <c r="B182" s="97">
        <v>6400</v>
      </c>
      <c r="C182" s="211" t="s">
        <v>142</v>
      </c>
      <c r="D182" s="97"/>
      <c r="E182" s="132"/>
      <c r="F182" s="133"/>
      <c r="G182" s="134">
        <f t="shared" ref="G182" si="31">SUM(E182*F182)</f>
        <v>0</v>
      </c>
      <c r="H182" s="135"/>
    </row>
    <row r="183" spans="1:8" x14ac:dyDescent="0.2">
      <c r="A183" s="97"/>
      <c r="B183" s="97"/>
      <c r="C183" s="211"/>
      <c r="D183" s="97"/>
      <c r="E183" s="132"/>
      <c r="F183" s="133"/>
      <c r="G183" s="134">
        <f t="shared" si="30"/>
        <v>0</v>
      </c>
      <c r="H183" s="135"/>
    </row>
    <row r="184" spans="1:8" x14ac:dyDescent="0.2">
      <c r="A184" s="97"/>
      <c r="B184" s="97"/>
      <c r="C184" s="211"/>
      <c r="D184" s="97"/>
      <c r="E184" s="132"/>
      <c r="F184" s="133"/>
      <c r="G184" s="134">
        <f t="shared" si="30"/>
        <v>0</v>
      </c>
      <c r="H184" s="135"/>
    </row>
    <row r="185" spans="1:8" x14ac:dyDescent="0.2">
      <c r="A185" s="97"/>
      <c r="B185" s="97">
        <v>640</v>
      </c>
      <c r="C185" s="211" t="s">
        <v>142</v>
      </c>
      <c r="D185" s="97"/>
      <c r="E185" s="132"/>
      <c r="F185" s="133"/>
      <c r="G185" s="134">
        <f t="shared" si="30"/>
        <v>0</v>
      </c>
      <c r="H185" s="135"/>
    </row>
    <row r="186" spans="1:8" x14ac:dyDescent="0.2">
      <c r="A186" s="97"/>
      <c r="B186" s="97">
        <v>6401</v>
      </c>
      <c r="C186" s="211" t="s">
        <v>143</v>
      </c>
      <c r="D186" s="97"/>
      <c r="E186" s="132"/>
      <c r="F186" s="133"/>
      <c r="G186" s="134">
        <f t="shared" ref="G186" si="32">SUM(E186*F186)</f>
        <v>0</v>
      </c>
      <c r="H186" s="135"/>
    </row>
    <row r="187" spans="1:8" x14ac:dyDescent="0.2">
      <c r="A187" s="97"/>
      <c r="B187" s="97"/>
      <c r="C187" s="211"/>
      <c r="D187" s="97"/>
      <c r="E187" s="132"/>
      <c r="F187" s="133"/>
      <c r="G187" s="134">
        <f t="shared" si="30"/>
        <v>0</v>
      </c>
      <c r="H187" s="135"/>
    </row>
    <row r="188" spans="1:8" x14ac:dyDescent="0.2">
      <c r="A188" s="97"/>
      <c r="B188" s="97"/>
      <c r="C188" s="211"/>
      <c r="D188" s="97"/>
      <c r="E188" s="132"/>
      <c r="F188" s="133"/>
      <c r="G188" s="134">
        <f t="shared" si="30"/>
        <v>0</v>
      </c>
      <c r="H188" s="135"/>
    </row>
    <row r="189" spans="1:8" x14ac:dyDescent="0.2">
      <c r="A189" s="97"/>
      <c r="B189" s="97">
        <v>640</v>
      </c>
      <c r="C189" s="211" t="s">
        <v>142</v>
      </c>
      <c r="D189" s="97"/>
      <c r="E189" s="132"/>
      <c r="F189" s="133"/>
      <c r="G189" s="134">
        <f t="shared" si="30"/>
        <v>0</v>
      </c>
      <c r="H189" s="135"/>
    </row>
    <row r="190" spans="1:8" x14ac:dyDescent="0.2">
      <c r="A190" s="97"/>
      <c r="B190" s="97">
        <v>6402</v>
      </c>
      <c r="C190" s="211" t="s">
        <v>144</v>
      </c>
      <c r="D190" s="97"/>
      <c r="E190" s="132"/>
      <c r="F190" s="133"/>
      <c r="G190" s="134">
        <f t="shared" ref="G190" si="33">SUM(E190*F190)</f>
        <v>0</v>
      </c>
      <c r="H190" s="135"/>
    </row>
    <row r="191" spans="1:8" x14ac:dyDescent="0.2">
      <c r="A191" s="97"/>
      <c r="B191" s="97"/>
      <c r="C191" s="211"/>
      <c r="D191" s="97"/>
      <c r="E191" s="132"/>
      <c r="F191" s="133"/>
      <c r="G191" s="134">
        <f t="shared" si="30"/>
        <v>0</v>
      </c>
      <c r="H191" s="135"/>
    </row>
    <row r="192" spans="1:8" ht="13.5" thickBot="1" x14ac:dyDescent="0.25">
      <c r="A192" s="97"/>
      <c r="B192" s="97"/>
      <c r="C192" s="211"/>
      <c r="D192" s="97"/>
      <c r="E192" s="132"/>
      <c r="F192" s="133"/>
      <c r="G192" s="134">
        <f t="shared" si="30"/>
        <v>0</v>
      </c>
      <c r="H192" s="172">
        <f>SUM(G181:G192)</f>
        <v>25000</v>
      </c>
    </row>
    <row r="193" spans="1:8" x14ac:dyDescent="0.2">
      <c r="A193" s="97"/>
      <c r="B193" s="97"/>
      <c r="C193" s="211"/>
      <c r="D193" s="97"/>
      <c r="E193" s="150"/>
      <c r="F193" s="173"/>
      <c r="G193" s="145"/>
      <c r="H193" s="135"/>
    </row>
    <row r="194" spans="1:8" x14ac:dyDescent="0.2">
      <c r="A194" s="97"/>
      <c r="B194" s="97">
        <v>641</v>
      </c>
      <c r="C194" s="211" t="s">
        <v>145</v>
      </c>
      <c r="D194" s="97"/>
      <c r="E194" s="132"/>
      <c r="F194" s="133"/>
      <c r="G194" s="134">
        <f t="shared" ref="G194:G198" si="34">SUM(E194*F194)</f>
        <v>0</v>
      </c>
      <c r="H194" s="135"/>
    </row>
    <row r="195" spans="1:8" x14ac:dyDescent="0.2">
      <c r="A195" s="97"/>
      <c r="B195" s="97">
        <v>6410</v>
      </c>
      <c r="C195" s="211" t="s">
        <v>145</v>
      </c>
      <c r="D195" s="97"/>
      <c r="E195" s="132"/>
      <c r="F195" s="133"/>
      <c r="G195" s="134">
        <f t="shared" ref="G195" si="35">SUM(E195*F195)</f>
        <v>0</v>
      </c>
      <c r="H195" s="135"/>
    </row>
    <row r="196" spans="1:8" x14ac:dyDescent="0.2">
      <c r="A196" s="97"/>
      <c r="B196" s="97"/>
      <c r="C196" s="211"/>
      <c r="D196" s="97"/>
      <c r="E196" s="132"/>
      <c r="F196" s="133"/>
      <c r="G196" s="134">
        <f t="shared" si="34"/>
        <v>0</v>
      </c>
      <c r="H196" s="135"/>
    </row>
    <row r="197" spans="1:8" x14ac:dyDescent="0.2">
      <c r="A197" s="97"/>
      <c r="B197" s="97"/>
      <c r="C197" s="211"/>
      <c r="D197" s="97"/>
      <c r="E197" s="132"/>
      <c r="F197" s="133"/>
      <c r="G197" s="134">
        <f t="shared" si="34"/>
        <v>0</v>
      </c>
      <c r="H197" s="135"/>
    </row>
    <row r="198" spans="1:8" ht="13.5" thickBot="1" x14ac:dyDescent="0.25">
      <c r="A198" s="97"/>
      <c r="B198" s="97"/>
      <c r="C198" s="211"/>
      <c r="D198" s="97"/>
      <c r="E198" s="132"/>
      <c r="F198" s="133"/>
      <c r="G198" s="134">
        <f t="shared" si="34"/>
        <v>0</v>
      </c>
      <c r="H198" s="172">
        <f>SUM(G194:G198)</f>
        <v>0</v>
      </c>
    </row>
    <row r="199" spans="1:8" x14ac:dyDescent="0.2">
      <c r="A199" s="97"/>
      <c r="B199" s="97"/>
      <c r="C199" s="211"/>
      <c r="D199" s="97"/>
      <c r="E199" s="150"/>
      <c r="F199" s="173"/>
      <c r="G199" s="145"/>
      <c r="H199" s="135"/>
    </row>
    <row r="200" spans="1:8" x14ac:dyDescent="0.2">
      <c r="A200" s="97"/>
      <c r="B200" s="97">
        <v>650</v>
      </c>
      <c r="C200" s="211" t="s">
        <v>146</v>
      </c>
      <c r="D200" s="97"/>
      <c r="E200" s="132"/>
      <c r="F200" s="133"/>
      <c r="G200" s="134">
        <f t="shared" ref="G200:G204" si="36">SUM(E200*F200)</f>
        <v>0</v>
      </c>
      <c r="H200" s="135"/>
    </row>
    <row r="201" spans="1:8" x14ac:dyDescent="0.2">
      <c r="A201" s="97"/>
      <c r="B201" s="97">
        <v>6503</v>
      </c>
      <c r="C201" s="211" t="s">
        <v>147</v>
      </c>
      <c r="D201" s="97"/>
      <c r="E201" s="132">
        <v>1</v>
      </c>
      <c r="F201" s="133">
        <v>18500</v>
      </c>
      <c r="G201" s="134">
        <f t="shared" ref="G201" si="37">SUM(E201*F201)</f>
        <v>18500</v>
      </c>
      <c r="H201" s="135"/>
    </row>
    <row r="202" spans="1:8" x14ac:dyDescent="0.2">
      <c r="A202" s="97"/>
      <c r="B202" s="97"/>
      <c r="C202" s="211"/>
      <c r="D202" s="97"/>
      <c r="E202" s="132"/>
      <c r="F202" s="133"/>
      <c r="G202" s="134">
        <f t="shared" si="36"/>
        <v>0</v>
      </c>
      <c r="H202" s="135"/>
    </row>
    <row r="203" spans="1:8" x14ac:dyDescent="0.2">
      <c r="A203" s="97"/>
      <c r="B203" s="97"/>
      <c r="C203" s="211"/>
      <c r="D203" s="97"/>
      <c r="E203" s="132"/>
      <c r="F203" s="133"/>
      <c r="G203" s="134">
        <f t="shared" si="36"/>
        <v>0</v>
      </c>
      <c r="H203" s="135"/>
    </row>
    <row r="204" spans="1:8" ht="13.5" thickBot="1" x14ac:dyDescent="0.25">
      <c r="A204" s="97"/>
      <c r="B204" s="97"/>
      <c r="C204" s="211"/>
      <c r="D204" s="97"/>
      <c r="E204" s="132"/>
      <c r="F204" s="133"/>
      <c r="G204" s="134">
        <f t="shared" si="36"/>
        <v>0</v>
      </c>
      <c r="H204" s="172">
        <f>SUM(G200:G204)</f>
        <v>18500</v>
      </c>
    </row>
    <row r="205" spans="1:8" x14ac:dyDescent="0.2">
      <c r="A205" s="97"/>
      <c r="B205" s="97"/>
      <c r="C205" s="211"/>
      <c r="D205" s="97"/>
      <c r="E205" s="150"/>
      <c r="F205" s="173"/>
      <c r="G205" s="145"/>
      <c r="H205" s="135"/>
    </row>
    <row r="206" spans="1:8" x14ac:dyDescent="0.2">
      <c r="A206" s="97"/>
      <c r="B206" s="97">
        <v>651</v>
      </c>
      <c r="C206" s="211" t="s">
        <v>148</v>
      </c>
      <c r="D206" s="97"/>
      <c r="E206" s="132"/>
      <c r="F206" s="133"/>
      <c r="G206" s="134">
        <f t="shared" ref="G206:G211" si="38">SUM(E206*F206)</f>
        <v>0</v>
      </c>
      <c r="H206" s="135"/>
    </row>
    <row r="207" spans="1:8" x14ac:dyDescent="0.2">
      <c r="A207" s="97"/>
      <c r="B207" s="97">
        <v>6510</v>
      </c>
      <c r="C207" s="211" t="s">
        <v>149</v>
      </c>
      <c r="D207" s="97"/>
      <c r="E207" s="132"/>
      <c r="F207" s="133"/>
      <c r="G207" s="134">
        <f t="shared" ref="G207" si="39">SUM(E207*F207)</f>
        <v>0</v>
      </c>
      <c r="H207" s="135"/>
    </row>
    <row r="208" spans="1:8" x14ac:dyDescent="0.2">
      <c r="A208" s="97"/>
      <c r="B208" s="97"/>
      <c r="C208" s="211"/>
      <c r="D208" s="97"/>
      <c r="E208" s="132"/>
      <c r="F208" s="133"/>
      <c r="G208" s="134">
        <f t="shared" si="38"/>
        <v>0</v>
      </c>
      <c r="H208" s="135"/>
    </row>
    <row r="209" spans="1:8" x14ac:dyDescent="0.2">
      <c r="A209" s="97"/>
      <c r="B209" s="97">
        <v>651</v>
      </c>
      <c r="C209" s="211" t="s">
        <v>148</v>
      </c>
      <c r="D209" s="97"/>
      <c r="E209" s="132"/>
      <c r="F209" s="133"/>
      <c r="G209" s="134">
        <f t="shared" si="38"/>
        <v>0</v>
      </c>
      <c r="H209" s="135"/>
    </row>
    <row r="210" spans="1:8" x14ac:dyDescent="0.2">
      <c r="A210" s="97"/>
      <c r="B210" s="97">
        <v>6511</v>
      </c>
      <c r="C210" s="211" t="s">
        <v>150</v>
      </c>
      <c r="D210" s="97"/>
      <c r="E210" s="132"/>
      <c r="F210" s="133"/>
      <c r="G210" s="134">
        <f t="shared" ref="G210" si="40">SUM(E210*F210)</f>
        <v>0</v>
      </c>
      <c r="H210" s="135"/>
    </row>
    <row r="211" spans="1:8" ht="13.5" thickBot="1" x14ac:dyDescent="0.25">
      <c r="A211" s="97"/>
      <c r="B211" s="97"/>
      <c r="C211" s="211"/>
      <c r="D211" s="97"/>
      <c r="E211" s="132"/>
      <c r="F211" s="133"/>
      <c r="G211" s="134">
        <f t="shared" si="38"/>
        <v>0</v>
      </c>
      <c r="H211" s="172">
        <f>SUM(G206:G211)</f>
        <v>0</v>
      </c>
    </row>
    <row r="212" spans="1:8" x14ac:dyDescent="0.2">
      <c r="A212" s="97"/>
      <c r="B212" s="97"/>
      <c r="C212" s="211"/>
      <c r="D212" s="97"/>
      <c r="E212" s="150"/>
      <c r="F212" s="173"/>
      <c r="G212" s="145"/>
      <c r="H212" s="135"/>
    </row>
    <row r="213" spans="1:8" x14ac:dyDescent="0.2">
      <c r="A213" s="97"/>
      <c r="B213" s="97">
        <v>652</v>
      </c>
      <c r="C213" s="211" t="s">
        <v>151</v>
      </c>
      <c r="D213" s="97"/>
      <c r="E213" s="132"/>
      <c r="F213" s="133"/>
      <c r="G213" s="134">
        <f t="shared" ref="G213:G220" si="41">SUM(E213*F213)</f>
        <v>0</v>
      </c>
      <c r="H213" s="135"/>
    </row>
    <row r="214" spans="1:8" x14ac:dyDescent="0.2">
      <c r="A214" s="97"/>
      <c r="B214" s="97">
        <v>6520</v>
      </c>
      <c r="C214" s="211" t="s">
        <v>177</v>
      </c>
      <c r="D214" s="97"/>
      <c r="E214" s="132">
        <v>6</v>
      </c>
      <c r="F214" s="133">
        <v>1325</v>
      </c>
      <c r="G214" s="134">
        <f t="shared" ref="G214" si="42">SUM(E214*F214)</f>
        <v>7950</v>
      </c>
      <c r="H214" s="135"/>
    </row>
    <row r="215" spans="1:8" x14ac:dyDescent="0.2">
      <c r="A215" s="97"/>
      <c r="B215" s="97">
        <v>6523</v>
      </c>
      <c r="C215" s="211" t="s">
        <v>178</v>
      </c>
      <c r="D215" s="97"/>
      <c r="E215" s="132"/>
      <c r="F215" s="133"/>
      <c r="G215" s="134">
        <f t="shared" si="41"/>
        <v>0</v>
      </c>
      <c r="H215" s="135"/>
    </row>
    <row r="216" spans="1:8" x14ac:dyDescent="0.2">
      <c r="A216" s="97"/>
      <c r="B216" s="97"/>
      <c r="C216" s="211"/>
      <c r="D216" s="97"/>
      <c r="E216" s="132"/>
      <c r="F216" s="133"/>
      <c r="G216" s="134">
        <f t="shared" si="41"/>
        <v>0</v>
      </c>
      <c r="H216" s="135"/>
    </row>
    <row r="217" spans="1:8" x14ac:dyDescent="0.2">
      <c r="A217" s="97"/>
      <c r="B217" s="97">
        <v>652</v>
      </c>
      <c r="C217" s="211" t="s">
        <v>151</v>
      </c>
      <c r="D217" s="97"/>
      <c r="E217" s="132"/>
      <c r="F217" s="133"/>
      <c r="G217" s="134">
        <f t="shared" si="41"/>
        <v>0</v>
      </c>
      <c r="H217" s="135"/>
    </row>
    <row r="218" spans="1:8" x14ac:dyDescent="0.2">
      <c r="A218" s="97"/>
      <c r="B218" s="97">
        <v>6521</v>
      </c>
      <c r="C218" s="211" t="s">
        <v>152</v>
      </c>
      <c r="D218" s="97"/>
      <c r="E218" s="132"/>
      <c r="F218" s="133"/>
      <c r="G218" s="134">
        <f t="shared" ref="G218" si="43">SUM(E218*F218)</f>
        <v>0</v>
      </c>
      <c r="H218" s="135"/>
    </row>
    <row r="219" spans="1:8" x14ac:dyDescent="0.2">
      <c r="A219" s="97"/>
      <c r="B219" s="97"/>
      <c r="C219" s="211"/>
      <c r="D219" s="97"/>
      <c r="E219" s="132"/>
      <c r="F219" s="133"/>
      <c r="G219" s="134">
        <f t="shared" si="41"/>
        <v>0</v>
      </c>
      <c r="H219" s="135"/>
    </row>
    <row r="220" spans="1:8" ht="13.5" thickBot="1" x14ac:dyDescent="0.25">
      <c r="A220" s="97"/>
      <c r="B220" s="97"/>
      <c r="C220" s="211"/>
      <c r="D220" s="97"/>
      <c r="E220" s="132"/>
      <c r="F220" s="133"/>
      <c r="G220" s="134">
        <f t="shared" si="41"/>
        <v>0</v>
      </c>
      <c r="H220" s="172">
        <f>SUM(G213:G220)</f>
        <v>7950</v>
      </c>
    </row>
    <row r="221" spans="1:8" x14ac:dyDescent="0.2">
      <c r="A221" s="97"/>
      <c r="B221" s="97"/>
      <c r="C221" s="211"/>
      <c r="D221" s="97"/>
      <c r="E221" s="150"/>
      <c r="F221" s="173"/>
      <c r="G221" s="145"/>
      <c r="H221" s="135"/>
    </row>
    <row r="222" spans="1:8" x14ac:dyDescent="0.2">
      <c r="A222" s="97"/>
      <c r="B222" s="97">
        <v>653</v>
      </c>
      <c r="C222" s="211" t="s">
        <v>153</v>
      </c>
      <c r="D222" s="97"/>
      <c r="E222" s="132"/>
      <c r="F222" s="133"/>
      <c r="G222" s="134">
        <f t="shared" ref="G222:G225" si="44">SUM(E222*F222)</f>
        <v>0</v>
      </c>
      <c r="H222" s="135"/>
    </row>
    <row r="223" spans="1:8" x14ac:dyDescent="0.2">
      <c r="A223" s="97"/>
      <c r="B223" s="97">
        <v>6530</v>
      </c>
      <c r="C223" s="211" t="s">
        <v>154</v>
      </c>
      <c r="D223" s="97"/>
      <c r="E223" s="132">
        <v>1</v>
      </c>
      <c r="F223" s="209">
        <v>7000</v>
      </c>
      <c r="G223" s="134">
        <f t="shared" ref="G223" si="45">SUM(E223*F223)</f>
        <v>7000</v>
      </c>
      <c r="H223" s="135"/>
    </row>
    <row r="224" spans="1:8" x14ac:dyDescent="0.2">
      <c r="A224" s="97"/>
      <c r="B224" s="97"/>
      <c r="C224" s="211"/>
      <c r="D224" s="97"/>
      <c r="E224" s="132"/>
      <c r="F224" s="133"/>
      <c r="G224" s="134">
        <f t="shared" si="44"/>
        <v>0</v>
      </c>
      <c r="H224" s="135"/>
    </row>
    <row r="225" spans="1:8" ht="13.5" thickBot="1" x14ac:dyDescent="0.25">
      <c r="A225" s="136"/>
      <c r="B225" s="136"/>
      <c r="C225" s="93"/>
      <c r="D225" s="136"/>
      <c r="E225" s="138"/>
      <c r="F225" s="139"/>
      <c r="G225" s="175">
        <f t="shared" si="44"/>
        <v>0</v>
      </c>
      <c r="H225" s="172">
        <f>SUM(G222:G225)</f>
        <v>7000</v>
      </c>
    </row>
    <row r="226" spans="1:8" x14ac:dyDescent="0.2">
      <c r="A226" s="97"/>
      <c r="B226" s="97"/>
      <c r="C226" s="142" t="s">
        <v>96</v>
      </c>
      <c r="D226" s="143"/>
      <c r="E226" s="143"/>
      <c r="F226" s="144"/>
      <c r="G226" s="145"/>
      <c r="H226" s="135"/>
    </row>
    <row r="227" spans="1:8" ht="24.95" customHeight="1" x14ac:dyDescent="0.2">
      <c r="A227" s="97"/>
      <c r="B227" s="97"/>
      <c r="C227" s="210" t="s">
        <v>199</v>
      </c>
      <c r="D227" s="211"/>
      <c r="E227" s="211"/>
      <c r="F227" s="212"/>
      <c r="G227" s="145"/>
      <c r="H227" s="135"/>
    </row>
    <row r="228" spans="1:8" ht="24.95" customHeight="1" x14ac:dyDescent="0.2">
      <c r="A228" s="97"/>
      <c r="B228" s="97"/>
      <c r="C228" s="210" t="s">
        <v>193</v>
      </c>
      <c r="D228" s="211"/>
      <c r="E228" s="211"/>
      <c r="F228" s="212"/>
      <c r="G228" s="145"/>
      <c r="H228" s="135"/>
    </row>
    <row r="229" spans="1:8" ht="24.95" customHeight="1" x14ac:dyDescent="0.2">
      <c r="A229" s="97"/>
      <c r="B229" s="97"/>
      <c r="C229" s="210" t="s">
        <v>188</v>
      </c>
      <c r="D229" s="211"/>
      <c r="E229" s="211"/>
      <c r="F229" s="212"/>
      <c r="G229" s="145"/>
      <c r="H229" s="135"/>
    </row>
    <row r="230" spans="1:8" ht="24.95" customHeight="1" x14ac:dyDescent="0.2">
      <c r="A230" s="97"/>
      <c r="B230" s="97"/>
      <c r="C230" s="210" t="s">
        <v>197</v>
      </c>
      <c r="D230" s="211"/>
      <c r="E230" s="211"/>
      <c r="F230" s="212"/>
      <c r="G230" s="145"/>
      <c r="H230" s="135"/>
    </row>
    <row r="231" spans="1:8" ht="24.95" customHeight="1" x14ac:dyDescent="0.2">
      <c r="A231" s="97"/>
      <c r="B231" s="97"/>
      <c r="C231" s="210" t="s">
        <v>192</v>
      </c>
      <c r="D231" s="211"/>
      <c r="E231" s="211"/>
      <c r="F231" s="212"/>
      <c r="G231" s="145"/>
      <c r="H231" s="135"/>
    </row>
    <row r="232" spans="1:8" ht="24.95" customHeight="1" x14ac:dyDescent="0.2">
      <c r="A232" s="97"/>
      <c r="B232" s="97"/>
      <c r="C232" s="210" t="s">
        <v>198</v>
      </c>
      <c r="D232" s="211"/>
      <c r="E232" s="211"/>
      <c r="F232" s="212"/>
      <c r="G232" s="145"/>
      <c r="H232" s="135"/>
    </row>
    <row r="233" spans="1:8" ht="24.95" customHeight="1" x14ac:dyDescent="0.2">
      <c r="A233" s="97"/>
      <c r="B233" s="97"/>
      <c r="C233" s="210"/>
      <c r="D233" s="211"/>
      <c r="E233" s="211"/>
      <c r="F233" s="212"/>
      <c r="G233" s="145"/>
      <c r="H233" s="135"/>
    </row>
    <row r="234" spans="1:8" ht="24.95" customHeight="1" x14ac:dyDescent="0.2">
      <c r="A234" s="97"/>
      <c r="B234" s="97"/>
      <c r="C234" s="210"/>
      <c r="D234" s="211"/>
      <c r="E234" s="211"/>
      <c r="F234" s="212"/>
      <c r="G234" s="145"/>
      <c r="H234" s="135"/>
    </row>
    <row r="235" spans="1:8" ht="24.95" customHeight="1" x14ac:dyDescent="0.2">
      <c r="A235" s="97"/>
      <c r="B235" s="97"/>
      <c r="C235" s="210"/>
      <c r="D235" s="211"/>
      <c r="E235" s="211"/>
      <c r="F235" s="212"/>
      <c r="G235" s="145"/>
      <c r="H235" s="135"/>
    </row>
    <row r="236" spans="1:8" ht="24.95" customHeight="1" thickBot="1" x14ac:dyDescent="0.25">
      <c r="A236" s="97"/>
      <c r="B236" s="97"/>
      <c r="C236" s="210"/>
      <c r="D236" s="211"/>
      <c r="E236" s="211"/>
      <c r="F236" s="212"/>
      <c r="G236" s="145"/>
      <c r="H236" s="135"/>
    </row>
    <row r="237" spans="1:8" ht="13.5" thickBot="1" x14ac:dyDescent="0.25">
      <c r="A237" s="136"/>
      <c r="B237" s="136"/>
      <c r="C237" s="177"/>
      <c r="D237" s="178"/>
      <c r="E237" s="179"/>
      <c r="F237" s="81" t="s">
        <v>155</v>
      </c>
      <c r="G237" s="148"/>
      <c r="H237" s="149">
        <f>SUM(H162:H225)</f>
        <v>99045</v>
      </c>
    </row>
    <row r="238" spans="1:8" x14ac:dyDescent="0.2">
      <c r="A238" s="124"/>
      <c r="B238" s="124">
        <v>800</v>
      </c>
      <c r="C238" s="94" t="s">
        <v>156</v>
      </c>
      <c r="D238" s="126"/>
      <c r="E238" s="126"/>
      <c r="F238" s="171"/>
      <c r="G238" s="129"/>
      <c r="H238" s="135"/>
    </row>
    <row r="239" spans="1:8" x14ac:dyDescent="0.2">
      <c r="A239" s="97"/>
      <c r="B239" s="97">
        <v>810</v>
      </c>
      <c r="C239" s="211" t="s">
        <v>157</v>
      </c>
      <c r="D239" s="97"/>
      <c r="E239" s="162"/>
      <c r="F239" s="163"/>
      <c r="G239" s="134">
        <f>SUM(E239*F239)</f>
        <v>0</v>
      </c>
      <c r="H239" s="135"/>
    </row>
    <row r="240" spans="1:8" x14ac:dyDescent="0.2">
      <c r="A240" s="97"/>
      <c r="B240" s="97">
        <v>8100</v>
      </c>
      <c r="C240" s="211" t="s">
        <v>157</v>
      </c>
      <c r="D240" s="97"/>
      <c r="E240" s="162">
        <v>1</v>
      </c>
      <c r="F240" s="163">
        <v>3482</v>
      </c>
      <c r="G240" s="134">
        <f>SUM(E240*F240)</f>
        <v>3482</v>
      </c>
      <c r="H240" s="135"/>
    </row>
    <row r="241" spans="1:12" x14ac:dyDescent="0.2">
      <c r="A241" s="97"/>
      <c r="B241" s="97"/>
      <c r="C241" s="211"/>
      <c r="D241" s="97"/>
      <c r="E241" s="162"/>
      <c r="F241" s="163"/>
      <c r="G241" s="134">
        <f>SUM(E241*F241)</f>
        <v>0</v>
      </c>
      <c r="H241" s="135"/>
    </row>
    <row r="242" spans="1:12" ht="13.5" thickBot="1" x14ac:dyDescent="0.25">
      <c r="A242" s="97"/>
      <c r="B242" s="97"/>
      <c r="C242" s="211"/>
      <c r="D242" s="97"/>
      <c r="E242" s="162"/>
      <c r="F242" s="163"/>
      <c r="G242" s="134">
        <f>SUM(E242*F242)</f>
        <v>0</v>
      </c>
      <c r="H242" s="172">
        <f>SUM(G239:G242)</f>
        <v>3482</v>
      </c>
    </row>
    <row r="243" spans="1:12" x14ac:dyDescent="0.2">
      <c r="A243" s="97"/>
      <c r="B243" s="97"/>
      <c r="C243" s="211"/>
      <c r="D243" s="97"/>
      <c r="E243" s="97"/>
      <c r="F243" s="161"/>
      <c r="G243" s="145"/>
      <c r="H243" s="135"/>
    </row>
    <row r="244" spans="1:12" x14ac:dyDescent="0.2">
      <c r="A244" s="97"/>
      <c r="B244" s="97">
        <v>890</v>
      </c>
      <c r="C244" s="211" t="s">
        <v>158</v>
      </c>
      <c r="D244" s="97"/>
      <c r="E244" s="162"/>
      <c r="F244" s="163"/>
      <c r="G244" s="134">
        <f>SUM(E244*F244)</f>
        <v>0</v>
      </c>
      <c r="H244" s="135"/>
    </row>
    <row r="245" spans="1:12" x14ac:dyDescent="0.2">
      <c r="A245" s="97"/>
      <c r="B245" s="97">
        <v>8900</v>
      </c>
      <c r="C245" s="211" t="s">
        <v>159</v>
      </c>
      <c r="D245" s="97"/>
      <c r="E245" s="162"/>
      <c r="F245" s="163"/>
      <c r="G245" s="134">
        <f>SUM(E245*F245)</f>
        <v>0</v>
      </c>
      <c r="H245" s="135"/>
    </row>
    <row r="246" spans="1:12" ht="13.5" thickBot="1" x14ac:dyDescent="0.25">
      <c r="A246" s="97"/>
      <c r="B246" s="97"/>
      <c r="C246" s="211"/>
      <c r="D246" s="97"/>
      <c r="E246" s="162"/>
      <c r="F246" s="163"/>
      <c r="G246" s="134">
        <f>SUM(E246*F246)</f>
        <v>0</v>
      </c>
      <c r="H246" s="172">
        <f>SUM(G244:G246)</f>
        <v>0</v>
      </c>
      <c r="I246" s="112"/>
      <c r="J246" s="112"/>
      <c r="K246" s="112"/>
      <c r="L246" s="112"/>
    </row>
    <row r="247" spans="1:12" x14ac:dyDescent="0.2">
      <c r="A247" s="97"/>
      <c r="B247" s="97"/>
      <c r="C247" s="211"/>
      <c r="D247" s="97"/>
      <c r="E247" s="97"/>
      <c r="F247" s="161"/>
      <c r="G247" s="145"/>
      <c r="H247" s="135"/>
      <c r="I247" s="112"/>
      <c r="J247" s="112"/>
      <c r="K247" s="112"/>
      <c r="L247" s="112"/>
    </row>
    <row r="248" spans="1:12" x14ac:dyDescent="0.2">
      <c r="A248" s="97"/>
      <c r="B248" s="97">
        <v>800</v>
      </c>
      <c r="C248" s="211" t="s">
        <v>126</v>
      </c>
      <c r="D248" s="97"/>
      <c r="E248" s="162"/>
      <c r="F248" s="163"/>
      <c r="G248" s="134">
        <f>SUM(E248*F248)</f>
        <v>0</v>
      </c>
      <c r="H248" s="135"/>
      <c r="I248" s="112"/>
      <c r="J248" s="112"/>
      <c r="K248" s="112"/>
      <c r="L248" s="112"/>
    </row>
    <row r="249" spans="1:12" x14ac:dyDescent="0.2">
      <c r="A249" s="97"/>
      <c r="B249" s="97" t="s">
        <v>160</v>
      </c>
      <c r="C249" s="211" t="s">
        <v>135</v>
      </c>
      <c r="D249" s="97"/>
      <c r="E249" s="162"/>
      <c r="F249" s="163"/>
      <c r="G249" s="134">
        <f>SUM(E249*F249)</f>
        <v>0</v>
      </c>
      <c r="H249" s="135"/>
      <c r="I249" s="112"/>
      <c r="J249" s="112"/>
      <c r="K249" s="112"/>
      <c r="L249" s="112"/>
    </row>
    <row r="250" spans="1:12" ht="13.5" thickBot="1" x14ac:dyDescent="0.25">
      <c r="A250" s="136"/>
      <c r="B250" s="136"/>
      <c r="C250" s="93"/>
      <c r="D250" s="136"/>
      <c r="E250" s="164"/>
      <c r="F250" s="165"/>
      <c r="G250" s="175">
        <f>SUM(E250*F250)</f>
        <v>0</v>
      </c>
      <c r="H250" s="172">
        <f>SUM(G248:G250)</f>
        <v>0</v>
      </c>
      <c r="I250" s="112"/>
      <c r="J250" s="112"/>
      <c r="K250" s="112"/>
      <c r="L250" s="112"/>
    </row>
    <row r="251" spans="1:12" x14ac:dyDescent="0.2">
      <c r="A251" s="97"/>
      <c r="B251" s="97"/>
      <c r="C251" s="95" t="s">
        <v>96</v>
      </c>
      <c r="D251" s="112"/>
      <c r="E251" s="112"/>
      <c r="F251" s="180"/>
      <c r="G251" s="145"/>
      <c r="H251" s="135"/>
      <c r="I251" s="112"/>
      <c r="J251" s="112"/>
      <c r="K251" s="112"/>
      <c r="L251" s="112"/>
    </row>
    <row r="252" spans="1:12" ht="30" customHeight="1" x14ac:dyDescent="0.2">
      <c r="A252" s="97"/>
      <c r="B252" s="97"/>
      <c r="C252" s="210" t="s">
        <v>189</v>
      </c>
      <c r="D252" s="211"/>
      <c r="E252" s="211"/>
      <c r="F252" s="212"/>
      <c r="G252" s="145"/>
      <c r="H252" s="135"/>
      <c r="I252" s="112"/>
      <c r="J252" s="112"/>
      <c r="K252" s="112"/>
      <c r="L252" s="112"/>
    </row>
    <row r="253" spans="1:12" ht="29.25" customHeight="1" x14ac:dyDescent="0.2">
      <c r="A253" s="97"/>
      <c r="B253" s="97"/>
      <c r="C253" s="210"/>
      <c r="D253" s="211"/>
      <c r="E253" s="211"/>
      <c r="F253" s="212"/>
      <c r="G253" s="145"/>
      <c r="H253" s="135"/>
      <c r="I253" s="112"/>
      <c r="J253" s="112"/>
      <c r="K253" s="112"/>
      <c r="L253" s="112"/>
    </row>
    <row r="254" spans="1:12" ht="13.5" customHeight="1" x14ac:dyDescent="0.2">
      <c r="A254" s="97"/>
      <c r="B254" s="97"/>
      <c r="C254" s="210"/>
      <c r="D254" s="211"/>
      <c r="E254" s="211"/>
      <c r="F254" s="212"/>
      <c r="G254" s="145"/>
      <c r="H254" s="135"/>
      <c r="I254" s="112"/>
      <c r="J254" s="112"/>
      <c r="K254" s="112"/>
      <c r="L254" s="112"/>
    </row>
    <row r="255" spans="1:12" ht="13.5" thickBot="1" x14ac:dyDescent="0.25">
      <c r="A255" s="97"/>
      <c r="B255" s="97"/>
      <c r="C255" s="210"/>
      <c r="D255" s="211"/>
      <c r="E255" s="211"/>
      <c r="F255" s="212"/>
      <c r="G255" s="145"/>
      <c r="H255" s="135"/>
      <c r="I255" s="112"/>
      <c r="J255" s="112"/>
      <c r="K255" s="112"/>
      <c r="L255" s="112"/>
    </row>
    <row r="256" spans="1:12" ht="13.5" thickBot="1" x14ac:dyDescent="0.25">
      <c r="A256" s="97"/>
      <c r="B256" s="97"/>
      <c r="C256" s="181"/>
      <c r="D256" s="182"/>
      <c r="E256" s="182"/>
      <c r="F256" s="183" t="s">
        <v>161</v>
      </c>
      <c r="G256" s="148"/>
      <c r="H256" s="149">
        <f>SUM(H238:H250)</f>
        <v>3482</v>
      </c>
      <c r="I256" s="112"/>
      <c r="J256" s="112"/>
      <c r="K256" s="112"/>
      <c r="L256" s="112"/>
    </row>
    <row r="257" spans="1:13" ht="13.5" thickBot="1" x14ac:dyDescent="0.25">
      <c r="A257" s="184"/>
      <c r="B257" s="185" t="s">
        <v>162</v>
      </c>
      <c r="C257" s="186"/>
      <c r="D257" s="187"/>
      <c r="E257" s="188"/>
      <c r="F257" s="189"/>
      <c r="G257" s="190"/>
      <c r="H257" s="191">
        <f>H33+H72+H91+H105+H161+H237+H256</f>
        <v>2172984</v>
      </c>
      <c r="I257" s="112"/>
      <c r="J257" s="112"/>
      <c r="K257" s="112"/>
      <c r="L257" s="112"/>
    </row>
    <row r="258" spans="1:13" ht="13.5" thickBot="1" x14ac:dyDescent="0.25">
      <c r="A258" s="98"/>
      <c r="B258" s="84" t="s">
        <v>163</v>
      </c>
      <c r="C258" s="192"/>
      <c r="D258" s="85">
        <v>4.0800000000000003E-2</v>
      </c>
      <c r="E258" s="193"/>
      <c r="F258" s="194"/>
      <c r="G258" s="195"/>
      <c r="H258" s="196">
        <f>0</f>
        <v>0</v>
      </c>
      <c r="I258" s="112"/>
      <c r="J258" s="112"/>
      <c r="K258" s="112"/>
      <c r="L258" s="112"/>
    </row>
    <row r="259" spans="1:13" ht="12.75" customHeight="1" x14ac:dyDescent="0.2">
      <c r="A259" s="124"/>
      <c r="B259" s="124">
        <v>700</v>
      </c>
      <c r="C259" s="92" t="s">
        <v>164</v>
      </c>
      <c r="D259" s="168"/>
      <c r="E259" s="126"/>
      <c r="F259" s="167"/>
      <c r="G259" s="129"/>
      <c r="H259" s="135"/>
      <c r="I259" s="112"/>
      <c r="J259" s="112"/>
      <c r="K259" s="112"/>
      <c r="L259" s="112"/>
    </row>
    <row r="260" spans="1:13" ht="12.75" customHeight="1" x14ac:dyDescent="0.2">
      <c r="A260" s="97"/>
      <c r="B260" s="99">
        <v>730</v>
      </c>
      <c r="C260" s="211" t="s">
        <v>165</v>
      </c>
      <c r="D260" s="97"/>
      <c r="E260" s="162"/>
      <c r="F260" s="163"/>
      <c r="G260" s="134">
        <f>SUM(E260*F260)</f>
        <v>0</v>
      </c>
      <c r="H260" s="135"/>
      <c r="I260" s="112"/>
      <c r="J260" s="112"/>
      <c r="K260" s="112"/>
      <c r="L260" s="112"/>
    </row>
    <row r="261" spans="1:13" ht="12.75" customHeight="1" x14ac:dyDescent="0.2">
      <c r="A261" s="97"/>
      <c r="B261" s="97">
        <v>7310</v>
      </c>
      <c r="C261" s="211" t="s">
        <v>165</v>
      </c>
      <c r="D261" s="97"/>
      <c r="E261" s="162"/>
      <c r="F261" s="163"/>
      <c r="G261" s="134">
        <f>SUM(E261*F261)</f>
        <v>0</v>
      </c>
      <c r="H261" s="135"/>
      <c r="I261" s="112"/>
      <c r="J261" s="112"/>
      <c r="K261" s="112"/>
      <c r="L261" s="112"/>
    </row>
    <row r="262" spans="1:13" ht="12.75" customHeight="1" x14ac:dyDescent="0.2">
      <c r="A262" s="97"/>
      <c r="B262" s="97"/>
      <c r="C262" s="211"/>
      <c r="D262" s="97"/>
      <c r="E262" s="162"/>
      <c r="F262" s="163"/>
      <c r="G262" s="134">
        <f>SUM(E262*F262)</f>
        <v>0</v>
      </c>
      <c r="H262" s="135"/>
      <c r="I262" s="112"/>
      <c r="J262" s="112"/>
      <c r="K262" s="112"/>
      <c r="L262" s="112"/>
      <c r="M262" s="112"/>
    </row>
    <row r="263" spans="1:13" ht="12.75" customHeight="1" thickBot="1" x14ac:dyDescent="0.25">
      <c r="A263" s="97"/>
      <c r="B263" s="97"/>
      <c r="C263" s="211"/>
      <c r="D263" s="97"/>
      <c r="E263" s="162"/>
      <c r="F263" s="163"/>
      <c r="G263" s="134">
        <f>SUM(E263*F263)</f>
        <v>0</v>
      </c>
      <c r="H263" s="172">
        <f>SUM(G260:G263)</f>
        <v>0</v>
      </c>
      <c r="I263" s="112"/>
      <c r="J263" s="112"/>
      <c r="K263" s="112"/>
      <c r="L263" s="112"/>
      <c r="M263" s="112"/>
    </row>
    <row r="264" spans="1:13" ht="12.75" customHeight="1" x14ac:dyDescent="0.2">
      <c r="A264" s="97"/>
      <c r="B264" s="97"/>
      <c r="C264" s="197"/>
      <c r="D264" s="97"/>
      <c r="E264" s="97"/>
      <c r="F264" s="161"/>
      <c r="G264" s="145"/>
      <c r="H264" s="135"/>
      <c r="I264" s="112"/>
      <c r="J264" s="112"/>
      <c r="K264" s="112"/>
      <c r="L264" s="112"/>
      <c r="M264" s="112"/>
    </row>
    <row r="265" spans="1:13" ht="12.75" customHeight="1" x14ac:dyDescent="0.2">
      <c r="A265" s="97"/>
      <c r="B265" s="99">
        <v>730</v>
      </c>
      <c r="C265" s="211" t="s">
        <v>165</v>
      </c>
      <c r="D265" s="97"/>
      <c r="E265" s="162"/>
      <c r="F265" s="198"/>
      <c r="G265" s="134">
        <f>SUM(E265*F265)</f>
        <v>0</v>
      </c>
      <c r="H265" s="135"/>
      <c r="I265" s="112"/>
      <c r="J265" s="112"/>
      <c r="K265" s="112"/>
      <c r="L265" s="112"/>
      <c r="M265" s="112"/>
    </row>
    <row r="266" spans="1:13" ht="12.75" customHeight="1" x14ac:dyDescent="0.2">
      <c r="A266" s="97"/>
      <c r="B266" s="97" t="s">
        <v>166</v>
      </c>
      <c r="C266" s="197" t="s">
        <v>167</v>
      </c>
      <c r="D266" s="97"/>
      <c r="E266" s="162"/>
      <c r="F266" s="163"/>
      <c r="G266" s="134">
        <f>SUM(E266*F266)</f>
        <v>0</v>
      </c>
      <c r="H266" s="135"/>
      <c r="I266" s="112"/>
      <c r="J266" s="112"/>
      <c r="K266" s="112"/>
      <c r="L266" s="112"/>
      <c r="M266" s="112"/>
    </row>
    <row r="267" spans="1:13" ht="12.75" customHeight="1" thickBot="1" x14ac:dyDescent="0.25">
      <c r="A267" s="136"/>
      <c r="B267" s="136"/>
      <c r="C267" s="181"/>
      <c r="D267" s="136"/>
      <c r="E267" s="164"/>
      <c r="F267" s="165"/>
      <c r="G267" s="175">
        <f>SUM(E267*F267)</f>
        <v>0</v>
      </c>
      <c r="H267" s="172">
        <f>SUM(G265:G267)</f>
        <v>0</v>
      </c>
      <c r="I267" s="112"/>
      <c r="J267" s="112"/>
      <c r="K267" s="112"/>
      <c r="L267" s="112"/>
      <c r="M267" s="112"/>
    </row>
    <row r="268" spans="1:13" x14ac:dyDescent="0.2">
      <c r="A268" s="97"/>
      <c r="B268" s="97"/>
      <c r="C268" s="95" t="s">
        <v>96</v>
      </c>
      <c r="D268" s="150"/>
      <c r="E268" s="150"/>
      <c r="F268" s="86"/>
      <c r="G268" s="145"/>
      <c r="H268" s="135"/>
      <c r="I268" s="112"/>
      <c r="J268" s="112"/>
      <c r="K268" s="112"/>
      <c r="L268" s="112"/>
      <c r="M268" s="112"/>
    </row>
    <row r="269" spans="1:13" ht="34.5" customHeight="1" x14ac:dyDescent="0.2">
      <c r="A269" s="97"/>
      <c r="B269" s="97"/>
      <c r="C269" s="210"/>
      <c r="D269" s="211"/>
      <c r="E269" s="211"/>
      <c r="F269" s="212"/>
      <c r="G269" s="145"/>
      <c r="H269" s="135"/>
      <c r="I269" s="112"/>
      <c r="J269" s="112"/>
      <c r="K269" s="112"/>
      <c r="L269" s="112"/>
      <c r="M269" s="112"/>
    </row>
    <row r="270" spans="1:13" ht="34.5" customHeight="1" x14ac:dyDescent="0.2">
      <c r="A270" s="97"/>
      <c r="B270" s="97"/>
      <c r="C270" s="210"/>
      <c r="D270" s="211"/>
      <c r="E270" s="211"/>
      <c r="F270" s="212"/>
      <c r="G270" s="145"/>
      <c r="H270" s="135"/>
      <c r="I270" s="112"/>
      <c r="J270" s="112"/>
      <c r="K270" s="112"/>
      <c r="L270" s="112"/>
      <c r="M270" s="112"/>
    </row>
    <row r="271" spans="1:13" ht="13.5" thickBot="1" x14ac:dyDescent="0.25">
      <c r="A271" s="97"/>
      <c r="B271" s="97"/>
      <c r="C271" s="210"/>
      <c r="D271" s="211"/>
      <c r="E271" s="211"/>
      <c r="F271" s="212"/>
      <c r="G271" s="145"/>
      <c r="H271" s="135"/>
      <c r="I271" s="112"/>
      <c r="J271" s="112"/>
      <c r="K271" s="112"/>
      <c r="L271" s="112"/>
      <c r="M271" s="112"/>
    </row>
    <row r="272" spans="1:13" ht="13.5" thickBot="1" x14ac:dyDescent="0.25">
      <c r="A272" s="136"/>
      <c r="B272" s="136"/>
      <c r="C272" s="181"/>
      <c r="D272" s="147"/>
      <c r="E272" s="147"/>
      <c r="F272" s="87" t="s">
        <v>168</v>
      </c>
      <c r="G272" s="199"/>
      <c r="H272" s="88">
        <f>SUM(H259:H267)</f>
        <v>0</v>
      </c>
      <c r="I272" s="112"/>
      <c r="J272" s="112"/>
      <c r="K272" s="112"/>
      <c r="L272" s="112"/>
      <c r="M272" s="112"/>
    </row>
    <row r="273" spans="1:13" ht="12.75" customHeight="1" x14ac:dyDescent="0.2">
      <c r="A273" s="89"/>
      <c r="B273" s="89">
        <v>900</v>
      </c>
      <c r="C273" s="96" t="s">
        <v>169</v>
      </c>
      <c r="D273" s="168"/>
      <c r="E273" s="162"/>
      <c r="F273" s="163"/>
      <c r="G273" s="134">
        <f t="shared" ref="G273:G276" si="46">SUM(E273*F273)</f>
        <v>0</v>
      </c>
      <c r="H273" s="135"/>
      <c r="I273" s="112"/>
      <c r="J273" s="112"/>
      <c r="K273" s="112"/>
      <c r="L273" s="112"/>
      <c r="M273" s="112"/>
    </row>
    <row r="274" spans="1:13" ht="12.75" customHeight="1" x14ac:dyDescent="0.2">
      <c r="A274" s="97"/>
      <c r="B274" s="97">
        <v>9710</v>
      </c>
      <c r="C274" s="211" t="s">
        <v>170</v>
      </c>
      <c r="D274" s="168"/>
      <c r="E274" s="162"/>
      <c r="F274" s="163"/>
      <c r="G274" s="134">
        <f t="shared" si="46"/>
        <v>0</v>
      </c>
      <c r="H274" s="135"/>
      <c r="I274" s="112"/>
      <c r="J274" s="112"/>
      <c r="K274" s="112"/>
      <c r="L274" s="112"/>
      <c r="M274" s="112"/>
    </row>
    <row r="275" spans="1:13" ht="12.75" customHeight="1" x14ac:dyDescent="0.2">
      <c r="A275" s="97"/>
      <c r="B275" s="97">
        <v>9720</v>
      </c>
      <c r="C275" s="211" t="s">
        <v>171</v>
      </c>
      <c r="D275" s="168"/>
      <c r="E275" s="162"/>
      <c r="F275" s="163"/>
      <c r="G275" s="134">
        <f t="shared" si="46"/>
        <v>0</v>
      </c>
      <c r="H275" s="135"/>
      <c r="I275" s="112"/>
      <c r="J275" s="112"/>
      <c r="K275" s="112"/>
      <c r="L275" s="112"/>
      <c r="M275" s="112"/>
    </row>
    <row r="276" spans="1:13" ht="12.75" customHeight="1" thickBot="1" x14ac:dyDescent="0.25">
      <c r="A276" s="136"/>
      <c r="B276" s="136">
        <v>9730</v>
      </c>
      <c r="C276" s="93" t="s">
        <v>172</v>
      </c>
      <c r="D276" s="170"/>
      <c r="E276" s="164"/>
      <c r="F276" s="165"/>
      <c r="G276" s="140">
        <f t="shared" si="46"/>
        <v>0</v>
      </c>
      <c r="H276" s="200"/>
      <c r="I276" s="112"/>
      <c r="J276" s="112"/>
      <c r="K276" s="112"/>
      <c r="L276" s="112"/>
      <c r="M276" s="112"/>
    </row>
    <row r="277" spans="1:13" x14ac:dyDescent="0.2">
      <c r="A277" s="97"/>
      <c r="B277" s="97"/>
      <c r="C277" s="142" t="s">
        <v>96</v>
      </c>
      <c r="D277" s="159"/>
      <c r="E277" s="159"/>
      <c r="F277" s="160"/>
      <c r="G277" s="145"/>
      <c r="H277" s="135"/>
      <c r="I277" s="112"/>
      <c r="J277" s="112"/>
      <c r="K277" s="112"/>
      <c r="L277" s="112"/>
      <c r="M277" s="112"/>
    </row>
    <row r="278" spans="1:13" ht="34.5" customHeight="1" x14ac:dyDescent="0.2">
      <c r="A278" s="97"/>
      <c r="B278" s="97"/>
      <c r="C278" s="210"/>
      <c r="D278" s="211"/>
      <c r="E278" s="211"/>
      <c r="F278" s="212"/>
      <c r="G278" s="145"/>
      <c r="H278" s="135"/>
    </row>
    <row r="279" spans="1:13" ht="27" customHeight="1" x14ac:dyDescent="0.2">
      <c r="A279" s="97"/>
      <c r="B279" s="97"/>
      <c r="C279" s="210"/>
      <c r="D279" s="211"/>
      <c r="E279" s="211"/>
      <c r="F279" s="212"/>
      <c r="G279" s="145"/>
      <c r="H279" s="135"/>
    </row>
    <row r="280" spans="1:13" x14ac:dyDescent="0.2">
      <c r="A280" s="97"/>
      <c r="B280" s="97"/>
      <c r="C280" s="210"/>
      <c r="D280" s="211"/>
      <c r="E280" s="211"/>
      <c r="F280" s="212"/>
      <c r="G280" s="145"/>
      <c r="H280" s="135"/>
    </row>
    <row r="281" spans="1:13" ht="13.5" thickBot="1" x14ac:dyDescent="0.25">
      <c r="A281" s="97"/>
      <c r="B281" s="97"/>
      <c r="C281" s="210"/>
      <c r="D281" s="211"/>
      <c r="E281" s="211"/>
      <c r="F281" s="212"/>
      <c r="G281" s="145"/>
      <c r="H281" s="135"/>
    </row>
    <row r="282" spans="1:13" ht="13.5" thickBot="1" x14ac:dyDescent="0.25">
      <c r="A282" s="136"/>
      <c r="B282" s="136"/>
      <c r="C282" s="93"/>
      <c r="D282" s="182"/>
      <c r="E282" s="182"/>
      <c r="F282" s="82" t="s">
        <v>173</v>
      </c>
      <c r="G282" s="148"/>
      <c r="H282" s="149">
        <f>SUM(G273:G276)</f>
        <v>0</v>
      </c>
    </row>
    <row r="283" spans="1:13" ht="13.5" thickBot="1" x14ac:dyDescent="0.25">
      <c r="A283" s="98"/>
      <c r="B283" s="201"/>
      <c r="C283" s="202"/>
      <c r="D283" s="203"/>
      <c r="E283" s="203"/>
      <c r="F283" s="204" t="s">
        <v>174</v>
      </c>
      <c r="G283" s="205"/>
      <c r="H283" s="191">
        <f>H257+H258+H272+H282</f>
        <v>2172984</v>
      </c>
    </row>
    <row r="286" spans="1:13" x14ac:dyDescent="0.2">
      <c r="H286" s="79">
        <v>2271342</v>
      </c>
    </row>
    <row r="287" spans="1:13" x14ac:dyDescent="0.2">
      <c r="H287" s="79">
        <f>H286-H283</f>
        <v>98358</v>
      </c>
    </row>
  </sheetData>
  <sheetProtection formatCells="0" formatRows="0" insertRows="0" deleteRows="0"/>
  <printOptions gridLines="1"/>
  <pageMargins left="0.25" right="0.25" top="0.75" bottom="0.75" header="0.3" footer="0.3"/>
  <pageSetup scale="87" orientation="portrait" r:id="rId1"/>
  <headerFooter alignWithMargins="0">
    <oddHeader xml:space="preserve">&amp;CNevada Department of Education
&amp;K0070C0Support Services&amp;K000000
</oddHeader>
    <oddFooter>&amp;CPage &amp;P of &amp;N</oddFooter>
  </headerFooter>
  <rowBreaks count="6" manualBreakCount="6">
    <brk id="55" max="7" man="1"/>
    <brk id="91" max="7" man="1"/>
    <brk id="136" max="7" man="1"/>
    <brk id="180" max="7" man="1"/>
    <brk id="228" max="7" man="1"/>
    <brk id="258"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6A439DF542324DA21886ACE2A0D545" ma:contentTypeVersion="8" ma:contentTypeDescription="Create a new document." ma:contentTypeScope="" ma:versionID="b4f0af643774f5ff8d42e30aa0c221d0">
  <xsd:schema xmlns:xsd="http://www.w3.org/2001/XMLSchema" xmlns:xs="http://www.w3.org/2001/XMLSchema" xmlns:p="http://schemas.microsoft.com/office/2006/metadata/properties" xmlns:ns2="7facdb51-5a5c-4130-9ce7-d226f3f19c4a" xmlns:ns3="12df1a08-bb24-463a-9ffb-b63e121b8a83" targetNamespace="http://schemas.microsoft.com/office/2006/metadata/properties" ma:root="true" ma:fieldsID="69be1ee1b5f2c786ae637638e437c5a1" ns2:_="" ns3:_="">
    <xsd:import namespace="7facdb51-5a5c-4130-9ce7-d226f3f19c4a"/>
    <xsd:import namespace="12df1a08-bb24-463a-9ffb-b63e121b8a83"/>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acdb51-5a5c-4130-9ce7-d226f3f19c4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2df1a08-bb24-463a-9ffb-b63e121b8a83"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216E38-F3B7-432C-8C15-A60BEF61483F}">
  <ds:schemaRefs>
    <ds:schemaRef ds:uri="12df1a08-bb24-463a-9ffb-b63e121b8a8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7facdb51-5a5c-4130-9ce7-d226f3f19c4a"/>
    <ds:schemaRef ds:uri="http://www.w3.org/XML/1998/namespace"/>
  </ds:schemaRefs>
</ds:datastoreItem>
</file>

<file path=customXml/itemProps2.xml><?xml version="1.0" encoding="utf-8"?>
<ds:datastoreItem xmlns:ds="http://schemas.openxmlformats.org/officeDocument/2006/customXml" ds:itemID="{D061C303-D448-47D1-9B29-CBD104BD2093}">
  <ds:schemaRefs>
    <ds:schemaRef ds:uri="http://schemas.microsoft.com/sharepoint/v3/contenttype/forms"/>
  </ds:schemaRefs>
</ds:datastoreItem>
</file>

<file path=customXml/itemProps3.xml><?xml version="1.0" encoding="utf-8"?>
<ds:datastoreItem xmlns:ds="http://schemas.openxmlformats.org/officeDocument/2006/customXml" ds:itemID="{DBBE7380-2BCA-4C96-B007-A1BCF6BA3E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acdb51-5a5c-4130-9ce7-d226f3f19c4a"/>
    <ds:schemaRef ds:uri="12df1a08-bb24-463a-9ffb-b63e121b8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FY 21 Summary </vt:lpstr>
      <vt:lpstr>FY 21 Instruction</vt:lpstr>
      <vt:lpstr>FY 21 Support Services</vt:lpstr>
      <vt:lpstr>'FY 21 Instruction'!Print_Area</vt:lpstr>
      <vt:lpstr>'FY 21 Summary '!Print_Area</vt:lpstr>
      <vt:lpstr>'FY 21 Support Services'!Print_Area</vt:lpstr>
      <vt:lpstr>'FY 21 Instruction'!Print_Titles</vt:lpstr>
      <vt:lpstr>'FY 21 Support Services'!Print_Titles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REPORT FOR GRANTS</dc:title>
  <dc:subject/>
  <dc:creator>WCSD</dc:creator>
  <cp:keywords/>
  <dc:description/>
  <cp:lastModifiedBy>KellyLynn Charles</cp:lastModifiedBy>
  <cp:revision/>
  <cp:lastPrinted>2020-03-10T20:19:20Z</cp:lastPrinted>
  <dcterms:created xsi:type="dcterms:W3CDTF">1999-04-12T21:37:43Z</dcterms:created>
  <dcterms:modified xsi:type="dcterms:W3CDTF">2020-10-16T22:38:18Z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0x010100296A439DF542324DA21886ACE2A0D545</vt:lpwstr>
  </property>
</Properties>
</file>