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 defaultThemeVersion="124226"/>
  <workbookProtection lockStructure="1"/>
  <bookViews>
    <workbookView xWindow="0" yWindow="0" windowWidth="28800" windowHeight="14100" tabRatio="836"/>
  </bookViews>
  <sheets>
    <sheet name="FY 18 Summary " sheetId="76" r:id="rId1"/>
    <sheet name="FY 18 Instruction" sheetId="73" r:id="rId2"/>
    <sheet name="FY 18 Support Services" sheetId="79" r:id="rId3"/>
  </sheets>
  <definedNames>
    <definedName name="_xlnm.Print_Area" localSheetId="1">'FY 18 Instruction'!$A$1:$H$237</definedName>
    <definedName name="_xlnm.Print_Area" localSheetId="0">'FY 18 Summary '!$A$1:$E$41</definedName>
    <definedName name="_xlnm.Print_Area" localSheetId="2">'FY 18 Support Services'!$A$1:$H$260</definedName>
    <definedName name="_xlnm.Print_Titles" localSheetId="1">'FY 18 Instruction'!$1:$7</definedName>
    <definedName name="_xlnm.Print_Titles" localSheetId="2">'FY 18 Support Services'!$1:$7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57" i="79" l="1"/>
  <c r="H11" i="79"/>
  <c r="G39" i="79"/>
  <c r="G38" i="79"/>
  <c r="G37" i="79"/>
  <c r="G36" i="79"/>
  <c r="G35" i="79"/>
  <c r="G34" i="79"/>
  <c r="G33" i="79"/>
  <c r="G30" i="79"/>
  <c r="G31" i="79"/>
  <c r="G32" i="79"/>
  <c r="F31" i="79"/>
  <c r="G193" i="79"/>
  <c r="G194" i="79"/>
  <c r="G169" i="79"/>
  <c r="G138" i="79"/>
  <c r="G137" i="79"/>
  <c r="G133" i="79"/>
  <c r="G75" i="79"/>
  <c r="G76" i="79"/>
  <c r="G70" i="79"/>
  <c r="G11" i="79"/>
  <c r="G9" i="79"/>
  <c r="G18" i="79"/>
  <c r="G10" i="79"/>
  <c r="G12" i="79"/>
  <c r="G13" i="79"/>
  <c r="G14" i="79"/>
  <c r="G15" i="79"/>
  <c r="G16" i="79"/>
  <c r="G17" i="79"/>
  <c r="G19" i="79"/>
  <c r="G20" i="79"/>
  <c r="G21" i="79"/>
  <c r="H28" i="79"/>
  <c r="G154" i="79"/>
  <c r="G155" i="79"/>
  <c r="G156" i="79"/>
  <c r="G157" i="79"/>
  <c r="G158" i="79"/>
  <c r="G159" i="79"/>
  <c r="G160" i="79"/>
  <c r="G161" i="79"/>
  <c r="G162" i="79"/>
  <c r="H162" i="79"/>
  <c r="G168" i="79"/>
  <c r="G170" i="79"/>
  <c r="G171" i="79"/>
  <c r="G172" i="79"/>
  <c r="G173" i="79"/>
  <c r="G174" i="79"/>
  <c r="G175" i="79"/>
  <c r="G176" i="79"/>
  <c r="H176" i="79"/>
  <c r="G164" i="79"/>
  <c r="G165" i="79"/>
  <c r="G166" i="79"/>
  <c r="H166" i="79"/>
  <c r="G178" i="79"/>
  <c r="G179" i="79"/>
  <c r="G180" i="79"/>
  <c r="G181" i="79"/>
  <c r="H181" i="79"/>
  <c r="G183" i="79"/>
  <c r="G184" i="79"/>
  <c r="G185" i="79"/>
  <c r="G186" i="79"/>
  <c r="H186" i="79"/>
  <c r="G188" i="79"/>
  <c r="G189" i="79"/>
  <c r="G190" i="79"/>
  <c r="G191" i="79"/>
  <c r="H191" i="79"/>
  <c r="G195" i="79"/>
  <c r="G196" i="79"/>
  <c r="G197" i="79"/>
  <c r="G198" i="79"/>
  <c r="H198" i="79"/>
  <c r="G200" i="79"/>
  <c r="G201" i="79"/>
  <c r="G202" i="79"/>
  <c r="H202" i="79"/>
  <c r="H214" i="79"/>
  <c r="G41" i="79"/>
  <c r="G42" i="79"/>
  <c r="G43" i="79"/>
  <c r="G44" i="79"/>
  <c r="G45" i="79"/>
  <c r="G46" i="79"/>
  <c r="G47" i="79"/>
  <c r="G48" i="79"/>
  <c r="G49" i="79"/>
  <c r="G50" i="79"/>
  <c r="G52" i="79"/>
  <c r="G53" i="79"/>
  <c r="G54" i="79"/>
  <c r="G55" i="79"/>
  <c r="G56" i="79"/>
  <c r="G57" i="79"/>
  <c r="G58" i="79"/>
  <c r="G59" i="79"/>
  <c r="G60" i="79"/>
  <c r="G61" i="79"/>
  <c r="H67" i="79"/>
  <c r="G139" i="79"/>
  <c r="H139" i="79"/>
  <c r="G106" i="79"/>
  <c r="G107" i="79"/>
  <c r="G108" i="79"/>
  <c r="H108" i="79"/>
  <c r="G110" i="79"/>
  <c r="G111" i="79"/>
  <c r="G112" i="79"/>
  <c r="H112" i="79"/>
  <c r="G114" i="79"/>
  <c r="G115" i="79"/>
  <c r="G116" i="79"/>
  <c r="H116" i="79"/>
  <c r="G118" i="79"/>
  <c r="G119" i="79"/>
  <c r="G120" i="79"/>
  <c r="H120" i="79"/>
  <c r="G122" i="79"/>
  <c r="G123" i="79"/>
  <c r="G124" i="79"/>
  <c r="H124" i="79"/>
  <c r="G126" i="79"/>
  <c r="G127" i="79"/>
  <c r="G128" i="79"/>
  <c r="H128" i="79"/>
  <c r="G130" i="79"/>
  <c r="G131" i="79"/>
  <c r="G132" i="79"/>
  <c r="G134" i="79"/>
  <c r="G135" i="79"/>
  <c r="H135" i="79"/>
  <c r="G141" i="79"/>
  <c r="G142" i="79"/>
  <c r="G143" i="79"/>
  <c r="G144" i="79"/>
  <c r="G145" i="79"/>
  <c r="G146" i="79"/>
  <c r="H146" i="79"/>
  <c r="H151" i="79"/>
  <c r="G71" i="79"/>
  <c r="G72" i="79"/>
  <c r="G74" i="79"/>
  <c r="G77" i="79"/>
  <c r="G80" i="79"/>
  <c r="G81" i="79"/>
  <c r="H88" i="79"/>
  <c r="G91" i="79"/>
  <c r="G92" i="79"/>
  <c r="G93" i="79"/>
  <c r="F94" i="79"/>
  <c r="G94" i="79"/>
  <c r="G95" i="79"/>
  <c r="G96" i="79"/>
  <c r="G97" i="79"/>
  <c r="H103" i="79"/>
  <c r="G217" i="79"/>
  <c r="G218" i="79"/>
  <c r="G219" i="79"/>
  <c r="H219" i="79"/>
  <c r="G221" i="79"/>
  <c r="G222" i="79"/>
  <c r="G223" i="79"/>
  <c r="H223" i="79"/>
  <c r="G225" i="79"/>
  <c r="G226" i="79"/>
  <c r="G227" i="79"/>
  <c r="H227" i="79"/>
  <c r="H233" i="79"/>
  <c r="H234" i="79"/>
  <c r="H235" i="79"/>
  <c r="G239" i="79"/>
  <c r="G240" i="79"/>
  <c r="H240" i="79"/>
  <c r="G242" i="79"/>
  <c r="G243" i="79"/>
  <c r="G244" i="79"/>
  <c r="H244" i="79"/>
  <c r="H249" i="79"/>
  <c r="G250" i="79"/>
  <c r="G251" i="79"/>
  <c r="G252" i="79"/>
  <c r="G253" i="79"/>
  <c r="H259" i="79"/>
  <c r="H260" i="79"/>
  <c r="I260" i="79"/>
  <c r="G227" i="73"/>
  <c r="G228" i="73"/>
  <c r="G229" i="73"/>
  <c r="G230" i="73"/>
  <c r="H236" i="73"/>
  <c r="C27" i="76"/>
  <c r="G194" i="73"/>
  <c r="G195" i="73"/>
  <c r="G196" i="73"/>
  <c r="H196" i="73"/>
  <c r="G198" i="73"/>
  <c r="G199" i="73"/>
  <c r="G200" i="73"/>
  <c r="H200" i="73"/>
  <c r="G202" i="73"/>
  <c r="G203" i="73"/>
  <c r="G204" i="73"/>
  <c r="H204" i="73"/>
  <c r="H210" i="73"/>
  <c r="C26" i="76"/>
  <c r="G215" i="73"/>
  <c r="G216" i="73"/>
  <c r="G217" i="73"/>
  <c r="H217" i="73"/>
  <c r="G219" i="73"/>
  <c r="G220" i="73"/>
  <c r="G221" i="73"/>
  <c r="H221" i="73"/>
  <c r="H226" i="73"/>
  <c r="C25" i="76"/>
  <c r="G131" i="73"/>
  <c r="G132" i="73"/>
  <c r="G133" i="73"/>
  <c r="G134" i="73"/>
  <c r="G135" i="73"/>
  <c r="G136" i="73"/>
  <c r="G137" i="73"/>
  <c r="G138" i="73"/>
  <c r="G139" i="73"/>
  <c r="H139" i="73"/>
  <c r="G141" i="73"/>
  <c r="G142" i="73"/>
  <c r="G143" i="73"/>
  <c r="H143" i="73"/>
  <c r="G145" i="73"/>
  <c r="G146" i="73"/>
  <c r="G147" i="73"/>
  <c r="G148" i="73"/>
  <c r="G149" i="73"/>
  <c r="G150" i="73"/>
  <c r="G151" i="73"/>
  <c r="G152" i="73"/>
  <c r="G153" i="73"/>
  <c r="H153" i="73"/>
  <c r="G155" i="73"/>
  <c r="G156" i="73"/>
  <c r="G157" i="73"/>
  <c r="G158" i="73"/>
  <c r="H158" i="73"/>
  <c r="G160" i="73"/>
  <c r="G161" i="73"/>
  <c r="G162" i="73"/>
  <c r="G163" i="73"/>
  <c r="H163" i="73"/>
  <c r="G165" i="73"/>
  <c r="G166" i="73"/>
  <c r="G167" i="73"/>
  <c r="G168" i="73"/>
  <c r="H168" i="73"/>
  <c r="G170" i="73"/>
  <c r="G171" i="73"/>
  <c r="G172" i="73"/>
  <c r="G173" i="73"/>
  <c r="G174" i="73"/>
  <c r="G175" i="73"/>
  <c r="H175" i="73"/>
  <c r="G177" i="73"/>
  <c r="G178" i="73"/>
  <c r="G179" i="73"/>
  <c r="H179" i="73"/>
  <c r="H191" i="73"/>
  <c r="C24" i="76"/>
  <c r="G83" i="73"/>
  <c r="G84" i="73"/>
  <c r="G85" i="73"/>
  <c r="H85" i="73"/>
  <c r="G87" i="73"/>
  <c r="G88" i="73"/>
  <c r="G89" i="73"/>
  <c r="H89" i="73"/>
  <c r="G91" i="73"/>
  <c r="G92" i="73"/>
  <c r="G93" i="73"/>
  <c r="H93" i="73"/>
  <c r="G95" i="73"/>
  <c r="G96" i="73"/>
  <c r="G97" i="73"/>
  <c r="H97" i="73"/>
  <c r="G99" i="73"/>
  <c r="G100" i="73"/>
  <c r="G101" i="73"/>
  <c r="H101" i="73"/>
  <c r="G103" i="73"/>
  <c r="G104" i="73"/>
  <c r="G105" i="73"/>
  <c r="H105" i="73"/>
  <c r="G107" i="73"/>
  <c r="G108" i="73"/>
  <c r="G109" i="73"/>
  <c r="G110" i="73"/>
  <c r="G111" i="73"/>
  <c r="G112" i="73"/>
  <c r="H112" i="73"/>
  <c r="G114" i="73"/>
  <c r="G115" i="73"/>
  <c r="G116" i="73"/>
  <c r="H116" i="73"/>
  <c r="G118" i="73"/>
  <c r="G119" i="73"/>
  <c r="G120" i="73"/>
  <c r="G121" i="73"/>
  <c r="G122" i="73"/>
  <c r="G123" i="73"/>
  <c r="H123" i="73"/>
  <c r="H128" i="73"/>
  <c r="C23" i="76"/>
  <c r="G69" i="73"/>
  <c r="G70" i="73"/>
  <c r="G71" i="73"/>
  <c r="G72" i="73"/>
  <c r="G73" i="73"/>
  <c r="G74" i="73"/>
  <c r="H80" i="73"/>
  <c r="C22" i="76"/>
  <c r="G49" i="73"/>
  <c r="G50" i="73"/>
  <c r="G51" i="73"/>
  <c r="G53" i="73"/>
  <c r="G54" i="73"/>
  <c r="G55" i="73"/>
  <c r="G57" i="73"/>
  <c r="G58" i="73"/>
  <c r="G59" i="73"/>
  <c r="H66" i="73"/>
  <c r="C21" i="76"/>
  <c r="G31" i="73"/>
  <c r="G32" i="73"/>
  <c r="G33" i="73"/>
  <c r="G34" i="73"/>
  <c r="G35" i="73"/>
  <c r="G36" i="73"/>
  <c r="G37" i="73"/>
  <c r="G38" i="73"/>
  <c r="G39" i="73"/>
  <c r="G40" i="73"/>
  <c r="H46" i="73"/>
  <c r="C20" i="76"/>
  <c r="D20" i="76"/>
  <c r="E20" i="76"/>
  <c r="I50" i="79"/>
  <c r="I61" i="79"/>
  <c r="D21" i="76"/>
  <c r="E21" i="76"/>
  <c r="D22" i="76"/>
  <c r="E22" i="76"/>
  <c r="D25" i="76"/>
  <c r="E25" i="76"/>
  <c r="D26" i="76"/>
  <c r="E26" i="76"/>
  <c r="D27" i="76"/>
  <c r="E27" i="76"/>
  <c r="G9" i="73"/>
  <c r="G10" i="73"/>
  <c r="G11" i="73"/>
  <c r="G12" i="73"/>
  <c r="G13" i="73"/>
  <c r="G14" i="73"/>
  <c r="G15" i="73"/>
  <c r="G16" i="73"/>
  <c r="G17" i="73"/>
  <c r="G18" i="73"/>
  <c r="G19" i="73"/>
  <c r="G20" i="73"/>
  <c r="G21" i="73"/>
  <c r="G22" i="73"/>
  <c r="H29" i="73"/>
  <c r="C19" i="76"/>
  <c r="C28" i="76"/>
  <c r="H3" i="79"/>
  <c r="C3" i="73"/>
  <c r="D235" i="79"/>
  <c r="I39" i="79"/>
  <c r="C3" i="79"/>
  <c r="H2" i="79"/>
  <c r="C2" i="79"/>
  <c r="H212" i="73"/>
  <c r="C2" i="73"/>
  <c r="H2" i="73"/>
  <c r="H3" i="73"/>
  <c r="H211" i="73"/>
  <c r="H237" i="73"/>
  <c r="D24" i="76"/>
  <c r="E24" i="76"/>
  <c r="D23" i="76"/>
  <c r="E23" i="76"/>
  <c r="D19" i="76"/>
  <c r="E19" i="76"/>
  <c r="E28" i="76"/>
  <c r="D28" i="76"/>
</calcChain>
</file>

<file path=xl/sharedStrings.xml><?xml version="1.0" encoding="utf-8"?>
<sst xmlns="http://schemas.openxmlformats.org/spreadsheetml/2006/main" count="322" uniqueCount="176">
  <si>
    <t>Subrecipient:</t>
  </si>
  <si>
    <t>Washoe County School District</t>
  </si>
  <si>
    <t>Project Number:</t>
  </si>
  <si>
    <t>UEI (DUNS):</t>
  </si>
  <si>
    <t>Project Title:</t>
  </si>
  <si>
    <t>Vendor Number:</t>
  </si>
  <si>
    <t>FISCAL YEAR</t>
  </si>
  <si>
    <t>NDE Use Only</t>
  </si>
  <si>
    <t>Federal/State Project Title:</t>
  </si>
  <si>
    <t>Budget Code:</t>
  </si>
  <si>
    <t>Category</t>
  </si>
  <si>
    <t>Check one below:</t>
  </si>
  <si>
    <t>GL:</t>
  </si>
  <si>
    <t>Budget:</t>
  </si>
  <si>
    <t>CAN Number:</t>
  </si>
  <si>
    <t>Amendment:</t>
  </si>
  <si>
    <t>Job Number:</t>
  </si>
  <si>
    <t>OBJECT</t>
  </si>
  <si>
    <t>DESCRIPTION</t>
  </si>
  <si>
    <t>INSTRUCTION</t>
  </si>
  <si>
    <t>SUPPORT</t>
  </si>
  <si>
    <t>COST</t>
  </si>
  <si>
    <t>SERVICES</t>
  </si>
  <si>
    <t>TOTAL</t>
  </si>
  <si>
    <t>Salaries</t>
  </si>
  <si>
    <t>Benefits</t>
  </si>
  <si>
    <t>Purchased Professional Services</t>
  </si>
  <si>
    <t>Purchased Property Services</t>
  </si>
  <si>
    <t>500 Other</t>
  </si>
  <si>
    <t>Signature:</t>
  </si>
  <si>
    <t xml:space="preserve">                     Date</t>
  </si>
  <si>
    <t>Signature of Authorized Representative</t>
  </si>
  <si>
    <t>Name/Title:</t>
  </si>
  <si>
    <t>Rob Luna, Grant Fiscal Administrator</t>
  </si>
  <si>
    <t>Print Name and Title of Reporting Official</t>
  </si>
  <si>
    <t>* All Items of Value must be itemized on the Budget Detail.</t>
  </si>
  <si>
    <t>DEPARTMENT OF EDUCATION USE ONLY</t>
  </si>
  <si>
    <t>** Indirect Cost Rates must be approved by the Dept. of</t>
  </si>
  <si>
    <r>
      <t xml:space="preserve">  Education </t>
    </r>
    <r>
      <rPr>
        <b/>
        <u/>
        <sz val="10"/>
        <rFont val="Arial"/>
        <family val="2"/>
      </rPr>
      <t>before</t>
    </r>
    <r>
      <rPr>
        <sz val="10"/>
        <rFont val="Arial"/>
        <family val="2"/>
      </rPr>
      <t xml:space="preserve"> the sub-grantee may budget for and </t>
    </r>
  </si>
  <si>
    <t xml:space="preserve">  __________________</t>
  </si>
  <si>
    <t xml:space="preserve">  _________________  </t>
  </si>
  <si>
    <r>
      <t xml:space="preserve">  charge those costs to the grant.</t>
    </r>
    <r>
      <rPr>
        <b/>
        <sz val="10"/>
        <rFont val="Arial"/>
        <family val="2"/>
      </rPr>
      <t xml:space="preserve"> Indirect allowed for Federal </t>
    </r>
  </si>
  <si>
    <t>Initial</t>
  </si>
  <si>
    <t>Date Approved</t>
  </si>
  <si>
    <t>Grant Awards only.</t>
  </si>
  <si>
    <t xml:space="preserve">     Subrecipient:</t>
  </si>
  <si>
    <t>Project No:</t>
  </si>
  <si>
    <t xml:space="preserve">     Project Title:</t>
  </si>
  <si>
    <t>Fiscal Year:</t>
  </si>
  <si>
    <t>A</t>
  </si>
  <si>
    <t>B</t>
  </si>
  <si>
    <t>C</t>
  </si>
  <si>
    <t>D</t>
  </si>
  <si>
    <t>E</t>
  </si>
  <si>
    <t>F</t>
  </si>
  <si>
    <t>Function</t>
  </si>
  <si>
    <t>Object Code</t>
  </si>
  <si>
    <t>Title of Position or                   Description of Item</t>
  </si>
  <si>
    <t>FTE</t>
  </si>
  <si>
    <t>Quantity</t>
  </si>
  <si>
    <t>Unit Amount/               Calculations</t>
  </si>
  <si>
    <t>Total  Amount</t>
  </si>
  <si>
    <t>Budget Summary Object Total</t>
  </si>
  <si>
    <t>PERSONNEL:</t>
  </si>
  <si>
    <t>Certified Teachers, Traditional</t>
  </si>
  <si>
    <t>Certified Teachers, Yr Round</t>
  </si>
  <si>
    <t>Substitutes</t>
  </si>
  <si>
    <t>Classified</t>
  </si>
  <si>
    <t>Assistants</t>
  </si>
  <si>
    <t>Aides</t>
  </si>
  <si>
    <t>Extra Duty Hourly Pay</t>
  </si>
  <si>
    <t>Training Hourly Pay</t>
  </si>
  <si>
    <t>Certified Instructor Hourly Pay</t>
  </si>
  <si>
    <t>Certified Hourly Pay</t>
  </si>
  <si>
    <t>NARRATIVE:</t>
  </si>
  <si>
    <t>100 TOTAL</t>
  </si>
  <si>
    <t>BENEFITS:</t>
  </si>
  <si>
    <t>Group Insurance</t>
  </si>
  <si>
    <t>Life Insurance: Cert / Class</t>
  </si>
  <si>
    <t>Life Insurance: Admin / Pro</t>
  </si>
  <si>
    <t>Long Term Disab: Admin / Pro</t>
  </si>
  <si>
    <t>FICA</t>
  </si>
  <si>
    <t>PERS Plan A: 100% Employer Paid</t>
  </si>
  <si>
    <t>PERS Plan B: Employer/Employee</t>
  </si>
  <si>
    <t>Medicare</t>
  </si>
  <si>
    <t>Workers Compensation</t>
  </si>
  <si>
    <t>Other Post Emp Benefits</t>
  </si>
  <si>
    <t>Standard fringe benefits rates.</t>
  </si>
  <si>
    <t>200 TOTAL</t>
  </si>
  <si>
    <t>PURCHASED PROF. SERVICES:</t>
  </si>
  <si>
    <t>Educational Consultants</t>
  </si>
  <si>
    <t>Employee Training &amp; Develop</t>
  </si>
  <si>
    <t xml:space="preserve">Other Professional Services </t>
  </si>
  <si>
    <t>300 TOTAL</t>
  </si>
  <si>
    <t>PURCHASED PROP. SERVICES:</t>
  </si>
  <si>
    <t>Utility Services</t>
  </si>
  <si>
    <t>Repairs and Maintenance</t>
  </si>
  <si>
    <t>Rental Land and Buildings</t>
  </si>
  <si>
    <t>Renovating and Remodeling</t>
  </si>
  <si>
    <t>400 TOTAL</t>
  </si>
  <si>
    <t>OTHER PURCHASED SERVICES:</t>
  </si>
  <si>
    <t>Student Transportation</t>
  </si>
  <si>
    <t>Student Travel &amp; Related</t>
  </si>
  <si>
    <t>Postage</t>
  </si>
  <si>
    <t>Cell Phone</t>
  </si>
  <si>
    <t>Printing</t>
  </si>
  <si>
    <t>Student Tuition</t>
  </si>
  <si>
    <t>Staff Travel</t>
  </si>
  <si>
    <t>Mileage</t>
  </si>
  <si>
    <t>Non-Staff Travel</t>
  </si>
  <si>
    <t>Insert Object &amp; Description</t>
  </si>
  <si>
    <t>500 TOTAL</t>
  </si>
  <si>
    <t>SUPPLIES:</t>
  </si>
  <si>
    <t>General Supplies</t>
  </si>
  <si>
    <t>Warehouse Supplies</t>
  </si>
  <si>
    <t>Instructional Kits</t>
  </si>
  <si>
    <t>Non Info Tech Inventory Items</t>
  </si>
  <si>
    <t>Books and Periodicals</t>
  </si>
  <si>
    <t>Magazines and Periodicals</t>
  </si>
  <si>
    <t>Library Books</t>
  </si>
  <si>
    <t>Textbooks</t>
  </si>
  <si>
    <t>Supplies - Information Tech</t>
  </si>
  <si>
    <t>Software Instructional</t>
  </si>
  <si>
    <t>Software Administrative</t>
  </si>
  <si>
    <t>Computers (iPads, Tablets)</t>
  </si>
  <si>
    <t>Inventory Items - Info Tech</t>
  </si>
  <si>
    <t>Web Based &amp; Similar</t>
  </si>
  <si>
    <t>600 TOTAL</t>
  </si>
  <si>
    <t>OTHER OBJECTS:</t>
  </si>
  <si>
    <t>Dues &amp; Fees</t>
  </si>
  <si>
    <t>Miscellaneous</t>
  </si>
  <si>
    <t>800 Other</t>
  </si>
  <si>
    <t>800 TOTAL</t>
  </si>
  <si>
    <t>Subtotal Objects  100 - 600 &amp; 800</t>
  </si>
  <si>
    <t>Approved Indirect Cost Rate                       %</t>
  </si>
  <si>
    <t>EQUIPMENT:</t>
  </si>
  <si>
    <t>Capital Equipment &gt; $5,000</t>
  </si>
  <si>
    <t>700 Other</t>
  </si>
  <si>
    <t>Other &gt; $5,000</t>
  </si>
  <si>
    <t>700 TOTAL</t>
  </si>
  <si>
    <t>Pass Through Funds</t>
  </si>
  <si>
    <t>Pass through to Districts</t>
  </si>
  <si>
    <t>Pass through to Charter Schools</t>
  </si>
  <si>
    <t>Pass through to Other Entities</t>
  </si>
  <si>
    <t>900 TOTAL</t>
  </si>
  <si>
    <t>GRANT TOTAL</t>
  </si>
  <si>
    <t>Administrator</t>
  </si>
  <si>
    <t>Other</t>
  </si>
  <si>
    <t>Garbage Pickup (Recycling)</t>
  </si>
  <si>
    <t>Data Transmission</t>
  </si>
  <si>
    <t>NW RPDP</t>
  </si>
  <si>
    <t>Standard fringe benefits rates for all 6 districts.</t>
  </si>
  <si>
    <t>Salaries, substitutes, extra duty pay for all 6 districts.</t>
  </si>
  <si>
    <t>Operating costs for NWRPDP.</t>
  </si>
  <si>
    <t xml:space="preserve">Dues and fees for staff professional organizations. </t>
  </si>
  <si>
    <t>Other Purchased Services</t>
  </si>
  <si>
    <t>Supplies</t>
  </si>
  <si>
    <t>Other Objects</t>
  </si>
  <si>
    <t>Equipment</t>
  </si>
  <si>
    <t>Pass Thru Funds</t>
  </si>
  <si>
    <t>NWRPDP operational costs</t>
  </si>
  <si>
    <t>Longevity, Classified</t>
  </si>
  <si>
    <t>Warehouse / Maintenance</t>
  </si>
  <si>
    <t>Line 13</t>
  </si>
  <si>
    <t>Line 9, 10, 11, 12, 14, 15</t>
  </si>
  <si>
    <t>Longevity, Administrator + Teacher</t>
  </si>
  <si>
    <t xml:space="preserve">  </t>
  </si>
  <si>
    <t xml:space="preserve">   </t>
  </si>
  <si>
    <t>Education consultants to support administrators, provide outside evaluation, professional learning for NWRPDP</t>
  </si>
  <si>
    <t>Conference/training registration for facilitators and staff</t>
  </si>
  <si>
    <t>Staff travel and mileage for WCSD facilitators</t>
  </si>
  <si>
    <t>Staff travel and mileage for rural facilitators</t>
  </si>
  <si>
    <t>Supplies, books, electronics (laptop)</t>
  </si>
  <si>
    <t>T40234300</t>
  </si>
  <si>
    <t>19-241-16000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</si>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</sst>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AEEF3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36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Alignment="1" applyProtection="1">
      <protection locked="0"/>
    </xf>
    <xf numFmtId="0" fontId="1" fillId="0" borderId="0" xfId="0" quotePrefix="1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0" xfId="0" applyProtection="1"/>
    <xf numFmtId="0" fontId="1" fillId="0" borderId="6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0" fillId="0" borderId="8" xfId="0" applyBorder="1" applyProtection="1"/>
    <xf numFmtId="0" fontId="1" fillId="0" borderId="8" xfId="0" applyFont="1" applyBorder="1" applyAlignment="1" applyProtection="1">
      <alignment horizontal="center"/>
    </xf>
    <xf numFmtId="0" fontId="0" fillId="0" borderId="10" xfId="0" applyBorder="1" applyAlignment="1" applyProtection="1">
      <alignment horizontal="left"/>
    </xf>
    <xf numFmtId="39" fontId="0" fillId="0" borderId="10" xfId="0" applyNumberFormat="1" applyFill="1" applyBorder="1" applyProtection="1"/>
    <xf numFmtId="0" fontId="4" fillId="0" borderId="0" xfId="0" applyFont="1" applyProtection="1"/>
    <xf numFmtId="0" fontId="4" fillId="0" borderId="0" xfId="0" quotePrefix="1" applyFont="1" applyAlignment="1" applyProtection="1">
      <alignment horizontal="left"/>
    </xf>
    <xf numFmtId="0" fontId="0" fillId="0" borderId="16" xfId="0" applyBorder="1" applyAlignment="1" applyProtection="1">
      <alignment horizontal="centerContinuous"/>
    </xf>
    <xf numFmtId="0" fontId="0" fillId="0" borderId="17" xfId="0" applyBorder="1" applyAlignment="1" applyProtection="1">
      <alignment horizontal="centerContinuous"/>
    </xf>
    <xf numFmtId="0" fontId="0" fillId="0" borderId="18" xfId="0" applyBorder="1" applyProtection="1"/>
    <xf numFmtId="0" fontId="0" fillId="0" borderId="0" xfId="0" applyBorder="1" applyProtection="1"/>
    <xf numFmtId="0" fontId="0" fillId="0" borderId="19" xfId="0" applyBorder="1" applyProtection="1"/>
    <xf numFmtId="0" fontId="0" fillId="0" borderId="20" xfId="0" applyBorder="1" applyAlignment="1" applyProtection="1">
      <alignment horizontal="center"/>
    </xf>
    <xf numFmtId="0" fontId="0" fillId="0" borderId="21" xfId="0" applyBorder="1" applyProtection="1"/>
    <xf numFmtId="0" fontId="0" fillId="0" borderId="11" xfId="0" applyFill="1" applyBorder="1" applyProtection="1"/>
    <xf numFmtId="0" fontId="0" fillId="4" borderId="13" xfId="0" applyFill="1" applyBorder="1" applyProtection="1"/>
    <xf numFmtId="0" fontId="2" fillId="0" borderId="11" xfId="0" applyFont="1" applyFill="1" applyBorder="1" applyProtection="1"/>
    <xf numFmtId="0" fontId="2" fillId="0" borderId="0" xfId="0" applyFont="1" applyProtection="1"/>
    <xf numFmtId="0" fontId="2" fillId="0" borderId="22" xfId="0" applyFont="1" applyBorder="1" applyAlignment="1" applyProtection="1">
      <alignment horizontal="center"/>
    </xf>
    <xf numFmtId="0" fontId="2" fillId="0" borderId="19" xfId="0" applyFont="1" applyBorder="1" applyProtection="1"/>
    <xf numFmtId="0" fontId="1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1" fillId="0" borderId="0" xfId="0" quotePrefix="1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quotePrefix="1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49" fontId="1" fillId="0" borderId="0" xfId="0" quotePrefix="1" applyNumberFormat="1" applyFont="1" applyFill="1" applyBorder="1" applyAlignment="1" applyProtection="1">
      <protection locked="0"/>
    </xf>
    <xf numFmtId="0" fontId="1" fillId="0" borderId="0" xfId="0" applyFont="1" applyProtection="1"/>
    <xf numFmtId="0" fontId="1" fillId="0" borderId="0" xfId="0" applyFont="1" applyBorder="1" applyAlignment="1" applyProtection="1">
      <alignment horizontal="left"/>
      <protection locked="0"/>
    </xf>
    <xf numFmtId="39" fontId="4" fillId="4" borderId="25" xfId="0" applyNumberFormat="1" applyFont="1" applyFill="1" applyBorder="1" applyAlignment="1" applyProtection="1">
      <alignment horizontal="right"/>
    </xf>
    <xf numFmtId="2" fontId="2" fillId="6" borderId="5" xfId="0" applyNumberFormat="1" applyFont="1" applyFill="1" applyBorder="1" applyAlignment="1" applyProtection="1">
      <alignment horizontal="center"/>
      <protection locked="0"/>
    </xf>
    <xf numFmtId="2" fontId="2" fillId="6" borderId="5" xfId="0" applyNumberFormat="1" applyFont="1" applyFill="1" applyBorder="1" applyAlignment="1" applyProtection="1">
      <alignment horizontal="left"/>
      <protection locked="0"/>
    </xf>
    <xf numFmtId="0" fontId="2" fillId="6" borderId="5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 vertical="top" wrapText="1"/>
      <protection locked="0"/>
    </xf>
    <xf numFmtId="39" fontId="0" fillId="0" borderId="0" xfId="0" applyNumberFormat="1" applyProtection="1">
      <protection locked="0"/>
    </xf>
    <xf numFmtId="0" fontId="4" fillId="0" borderId="0" xfId="0" applyFont="1" applyProtection="1">
      <protection locked="0"/>
    </xf>
    <xf numFmtId="0" fontId="4" fillId="0" borderId="0" xfId="0" quotePrefix="1" applyFont="1" applyAlignment="1" applyProtection="1">
      <alignment horizontal="left"/>
      <protection locked="0"/>
    </xf>
    <xf numFmtId="0" fontId="4" fillId="0" borderId="0" xfId="0" applyFont="1" applyAlignment="1" applyProtection="1"/>
    <xf numFmtId="0" fontId="8" fillId="0" borderId="0" xfId="0" applyFont="1" applyAlignment="1" applyProtection="1">
      <alignment vertical="top"/>
    </xf>
    <xf numFmtId="0" fontId="6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/>
    </xf>
    <xf numFmtId="49" fontId="2" fillId="0" borderId="1" xfId="0" applyNumberFormat="1" applyFont="1" applyBorder="1" applyAlignment="1" applyProtection="1">
      <alignment horizontal="center" vertical="top"/>
    </xf>
    <xf numFmtId="0" fontId="1" fillId="0" borderId="0" xfId="0" applyFont="1" applyAlignment="1" applyProtection="1">
      <alignment horizontal="left" vertical="top"/>
    </xf>
    <xf numFmtId="0" fontId="2" fillId="0" borderId="1" xfId="0" quotePrefix="1" applyNumberFormat="1" applyFont="1" applyBorder="1" applyAlignment="1" applyProtection="1">
      <alignment horizontal="center" vertical="top"/>
    </xf>
    <xf numFmtId="0" fontId="5" fillId="0" borderId="0" xfId="0" applyFont="1" applyAlignment="1" applyProtection="1">
      <alignment horizontal="center" vertical="top"/>
      <protection locked="0"/>
    </xf>
    <xf numFmtId="0" fontId="1" fillId="3" borderId="14" xfId="0" applyFont="1" applyFill="1" applyBorder="1" applyAlignment="1" applyProtection="1">
      <alignment horizontal="right" vertical="top"/>
      <protection locked="0"/>
    </xf>
    <xf numFmtId="0" fontId="6" fillId="0" borderId="0" xfId="0" applyFont="1" applyFill="1" applyAlignment="1" applyProtection="1">
      <alignment vertical="top"/>
      <protection locked="0"/>
    </xf>
    <xf numFmtId="0" fontId="1" fillId="3" borderId="12" xfId="0" applyFont="1" applyFill="1" applyBorder="1" applyAlignment="1" applyProtection="1">
      <alignment horizontal="right" vertical="top"/>
      <protection locked="0"/>
    </xf>
    <xf numFmtId="0" fontId="7" fillId="0" borderId="7" xfId="0" applyFont="1" applyBorder="1" applyAlignment="1" applyProtection="1">
      <alignment vertical="top" wrapText="1"/>
      <protection locked="0"/>
    </xf>
    <xf numFmtId="0" fontId="2" fillId="5" borderId="12" xfId="0" applyFont="1" applyFill="1" applyBorder="1" applyAlignment="1" applyProtection="1">
      <alignment vertical="top"/>
      <protection locked="0"/>
    </xf>
    <xf numFmtId="0" fontId="2" fillId="5" borderId="28" xfId="0" applyFont="1" applyFill="1" applyBorder="1" applyAlignment="1" applyProtection="1">
      <alignment vertical="top"/>
      <protection locked="0"/>
    </xf>
    <xf numFmtId="10" fontId="2" fillId="6" borderId="14" xfId="0" applyNumberFormat="1" applyFont="1" applyFill="1" applyBorder="1" applyAlignment="1" applyProtection="1">
      <alignment vertical="top"/>
      <protection locked="0"/>
    </xf>
    <xf numFmtId="44" fontId="1" fillId="0" borderId="26" xfId="2" applyFont="1" applyFill="1" applyBorder="1" applyAlignment="1" applyProtection="1">
      <alignment horizontal="right" vertical="top"/>
      <protection locked="0"/>
    </xf>
    <xf numFmtId="44" fontId="1" fillId="9" borderId="14" xfId="2" applyFont="1" applyFill="1" applyBorder="1" applyAlignment="1" applyProtection="1">
      <alignment horizontal="right" vertical="top"/>
      <protection locked="0"/>
    </xf>
    <xf numFmtId="44" fontId="1" fillId="9" borderId="14" xfId="0" applyNumberFormat="1" applyFont="1" applyFill="1" applyBorder="1" applyAlignment="1" applyProtection="1">
      <alignment vertical="top"/>
    </xf>
    <xf numFmtId="0" fontId="1" fillId="0" borderId="2" xfId="0" applyFont="1" applyFill="1" applyBorder="1" applyAlignment="1" applyProtection="1">
      <alignment horizontal="center" vertical="top"/>
      <protection locked="0"/>
    </xf>
    <xf numFmtId="44" fontId="6" fillId="0" borderId="0" xfId="0" applyNumberFormat="1" applyFont="1" applyAlignment="1" applyProtection="1">
      <alignment vertical="top"/>
      <protection locked="0"/>
    </xf>
    <xf numFmtId="2" fontId="2" fillId="0" borderId="1" xfId="0" applyNumberFormat="1" applyFont="1" applyBorder="1" applyAlignment="1" applyProtection="1">
      <alignment horizontal="center" vertical="top" wrapText="1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Fill="1" applyAlignment="1" applyProtection="1">
      <alignment vertical="top" wrapText="1"/>
      <protection locked="0"/>
    </xf>
    <xf numFmtId="0" fontId="7" fillId="0" borderId="9" xfId="0" applyFont="1" applyBorder="1" applyAlignment="1" applyProtection="1">
      <alignment vertical="top" wrapText="1"/>
      <protection locked="0"/>
    </xf>
    <xf numFmtId="0" fontId="2" fillId="0" borderId="0" xfId="0" applyFont="1" applyFill="1" applyBorder="1" applyAlignment="1" applyProtection="1">
      <alignment vertical="top" wrapText="1"/>
      <protection locked="0"/>
    </xf>
    <xf numFmtId="0" fontId="2" fillId="0" borderId="5" xfId="0" applyFont="1" applyFill="1" applyBorder="1" applyAlignment="1" applyProtection="1">
      <alignment vertical="top" wrapText="1"/>
      <protection locked="0"/>
    </xf>
    <xf numFmtId="0" fontId="7" fillId="0" borderId="6" xfId="0" applyFont="1" applyFill="1" applyBorder="1" applyAlignment="1" applyProtection="1">
      <alignment vertical="top" wrapText="1"/>
      <protection locked="0"/>
    </xf>
    <xf numFmtId="0" fontId="7" fillId="0" borderId="9" xfId="0" applyFont="1" applyFill="1" applyBorder="1" applyAlignment="1" applyProtection="1">
      <alignment vertical="top" wrapText="1"/>
      <protection locked="0"/>
    </xf>
    <xf numFmtId="0" fontId="1" fillId="0" borderId="3" xfId="0" applyFont="1" applyFill="1" applyBorder="1" applyAlignment="1" applyProtection="1">
      <alignment vertical="top" wrapText="1"/>
      <protection locked="0"/>
    </xf>
    <xf numFmtId="0" fontId="1" fillId="0" borderId="0" xfId="0" applyFont="1" applyFill="1" applyAlignment="1" applyProtection="1">
      <alignment vertical="top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2" fillId="0" borderId="2" xfId="0" applyFont="1" applyFill="1" applyBorder="1" applyAlignment="1" applyProtection="1">
      <alignment horizontal="center" vertical="top"/>
      <protection locked="0"/>
    </xf>
    <xf numFmtId="0" fontId="2" fillId="0" borderId="0" xfId="0" applyFont="1" applyFill="1" applyAlignment="1" applyProtection="1">
      <alignment vertical="top" wrapText="1"/>
      <protection locked="0"/>
    </xf>
    <xf numFmtId="2" fontId="2" fillId="0" borderId="0" xfId="0" applyNumberFormat="1" applyFont="1" applyFill="1" applyBorder="1" applyAlignment="1" applyProtection="1">
      <alignment horizontal="center"/>
      <protection locked="0"/>
    </xf>
    <xf numFmtId="1" fontId="2" fillId="6" borderId="5" xfId="0" applyNumberFormat="1" applyFont="1" applyFill="1" applyBorder="1" applyAlignment="1" applyProtection="1">
      <alignment horizontal="center"/>
      <protection locked="0"/>
    </xf>
    <xf numFmtId="1" fontId="2" fillId="3" borderId="5" xfId="0" applyNumberFormat="1" applyFont="1" applyFill="1" applyBorder="1" applyAlignment="1" applyProtection="1">
      <alignment horizontal="center"/>
      <protection locked="0"/>
    </xf>
    <xf numFmtId="0" fontId="1" fillId="4" borderId="14" xfId="0" applyFont="1" applyFill="1" applyBorder="1" applyAlignment="1" applyProtection="1">
      <alignment horizontal="left"/>
    </xf>
    <xf numFmtId="2" fontId="2" fillId="6" borderId="5" xfId="0" applyNumberFormat="1" applyFont="1" applyFill="1" applyBorder="1" applyAlignment="1" applyProtection="1">
      <alignment horizontal="center"/>
    </xf>
    <xf numFmtId="14" fontId="2" fillId="6" borderId="5" xfId="0" applyNumberFormat="1" applyFont="1" applyFill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Continuous"/>
    </xf>
    <xf numFmtId="0" fontId="2" fillId="0" borderId="0" xfId="0" applyFont="1" applyAlignment="1" applyProtection="1">
      <alignment vertical="top" wrapText="1"/>
    </xf>
    <xf numFmtId="0" fontId="2" fillId="0" borderId="0" xfId="0" applyFont="1" applyAlignment="1" applyProtection="1">
      <alignment vertical="top"/>
    </xf>
    <xf numFmtId="44" fontId="2" fillId="0" borderId="0" xfId="0" applyNumberFormat="1" applyFont="1" applyAlignment="1" applyProtection="1">
      <alignment vertical="top"/>
    </xf>
    <xf numFmtId="0" fontId="2" fillId="0" borderId="0" xfId="0" applyFont="1" applyAlignment="1" applyProtection="1">
      <alignment vertical="top"/>
      <protection locked="0"/>
    </xf>
    <xf numFmtId="2" fontId="2" fillId="0" borderId="0" xfId="0" applyNumberFormat="1" applyFont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center" vertical="top"/>
    </xf>
    <xf numFmtId="0" fontId="2" fillId="0" borderId="0" xfId="0" applyFont="1" applyAlignment="1" applyProtection="1">
      <alignment horizontal="left" vertical="top"/>
      <protection locked="0"/>
    </xf>
    <xf numFmtId="0" fontId="2" fillId="0" borderId="0" xfId="0" applyFont="1" applyBorder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44" fontId="1" fillId="0" borderId="0" xfId="0" applyNumberFormat="1" applyFont="1" applyAlignment="1" applyProtection="1">
      <alignment horizontal="center" vertical="top"/>
      <protection locked="0"/>
    </xf>
    <xf numFmtId="44" fontId="2" fillId="0" borderId="0" xfId="0" applyNumberFormat="1" applyFont="1" applyFill="1" applyAlignment="1" applyProtection="1">
      <alignment vertical="top"/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44" fontId="1" fillId="0" borderId="7" xfId="0" applyNumberFormat="1" applyFont="1" applyBorder="1" applyAlignment="1" applyProtection="1">
      <alignment horizontal="center" vertical="top" wrapText="1"/>
      <protection locked="0"/>
    </xf>
    <xf numFmtId="44" fontId="1" fillId="2" borderId="6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 applyProtection="1">
      <alignment horizontal="center" vertical="top"/>
      <protection locked="0"/>
    </xf>
    <xf numFmtId="0" fontId="1" fillId="0" borderId="9" xfId="0" applyFont="1" applyBorder="1" applyAlignment="1" applyProtection="1">
      <alignment vertical="top" wrapText="1"/>
      <protection locked="0"/>
    </xf>
    <xf numFmtId="0" fontId="2" fillId="0" borderId="6" xfId="0" applyFont="1" applyBorder="1" applyAlignment="1" applyProtection="1">
      <alignment horizontal="center" vertical="top"/>
      <protection locked="0"/>
    </xf>
    <xf numFmtId="0" fontId="2" fillId="0" borderId="9" xfId="0" applyFont="1" applyBorder="1" applyAlignment="1" applyProtection="1">
      <alignment horizontal="center" vertical="top"/>
      <protection locked="0"/>
    </xf>
    <xf numFmtId="44" fontId="2" fillId="0" borderId="7" xfId="2" applyFont="1" applyBorder="1" applyAlignment="1" applyProtection="1">
      <alignment vertical="top"/>
      <protection locked="0"/>
    </xf>
    <xf numFmtId="44" fontId="2" fillId="0" borderId="7" xfId="0" applyNumberFormat="1" applyFont="1" applyBorder="1" applyAlignment="1" applyProtection="1">
      <alignment vertical="top"/>
      <protection locked="0"/>
    </xf>
    <xf numFmtId="44" fontId="2" fillId="0" borderId="6" xfId="0" applyNumberFormat="1" applyFont="1" applyBorder="1" applyAlignment="1" applyProtection="1">
      <alignment vertical="top"/>
      <protection locked="0"/>
    </xf>
    <xf numFmtId="2" fontId="2" fillId="6" borderId="2" xfId="0" applyNumberFormat="1" applyFont="1" applyFill="1" applyBorder="1" applyAlignment="1" applyProtection="1">
      <alignment horizontal="center" vertical="top"/>
      <protection locked="0"/>
    </xf>
    <xf numFmtId="0" fontId="2" fillId="6" borderId="0" xfId="0" applyFont="1" applyFill="1" applyAlignment="1" applyProtection="1">
      <alignment horizontal="center" vertical="top"/>
      <protection locked="0"/>
    </xf>
    <xf numFmtId="44" fontId="2" fillId="6" borderId="3" xfId="2" applyFont="1" applyFill="1" applyBorder="1" applyAlignment="1" applyProtection="1">
      <alignment vertical="top"/>
      <protection locked="0"/>
    </xf>
    <xf numFmtId="44" fontId="2" fillId="7" borderId="3" xfId="0" applyNumberFormat="1" applyFont="1" applyFill="1" applyBorder="1" applyAlignment="1" applyProtection="1">
      <alignment vertical="top"/>
      <protection locked="0"/>
    </xf>
    <xf numFmtId="44" fontId="2" fillId="0" borderId="2" xfId="0" applyNumberFormat="1" applyFont="1" applyBorder="1" applyAlignment="1" applyProtection="1">
      <alignment vertical="top"/>
      <protection locked="0"/>
    </xf>
    <xf numFmtId="0" fontId="2" fillId="0" borderId="8" xfId="0" applyFont="1" applyFill="1" applyBorder="1" applyAlignment="1" applyProtection="1">
      <alignment horizontal="center" vertical="top"/>
      <protection locked="0"/>
    </xf>
    <xf numFmtId="2" fontId="2" fillId="6" borderId="8" xfId="0" applyNumberFormat="1" applyFont="1" applyFill="1" applyBorder="1" applyAlignment="1" applyProtection="1">
      <alignment horizontal="center" vertical="top"/>
      <protection locked="0"/>
    </xf>
    <xf numFmtId="0" fontId="2" fillId="6" borderId="5" xfId="0" applyFont="1" applyFill="1" applyBorder="1" applyAlignment="1" applyProtection="1">
      <alignment horizontal="center" vertical="top"/>
      <protection locked="0"/>
    </xf>
    <xf numFmtId="44" fontId="2" fillId="6" borderId="4" xfId="2" applyFont="1" applyFill="1" applyBorder="1" applyAlignment="1" applyProtection="1">
      <alignment vertical="top"/>
      <protection locked="0"/>
    </xf>
    <xf numFmtId="44" fontId="2" fillId="7" borderId="8" xfId="0" applyNumberFormat="1" applyFont="1" applyFill="1" applyBorder="1" applyAlignment="1" applyProtection="1">
      <alignment vertical="top"/>
      <protection locked="0"/>
    </xf>
    <xf numFmtId="44" fontId="2" fillId="0" borderId="8" xfId="0" applyNumberFormat="1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horizontal="center" vertical="top"/>
      <protection locked="0"/>
    </xf>
    <xf numFmtId="0" fontId="1" fillId="0" borderId="3" xfId="0" applyFont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horizontal="left" vertical="top" wrapText="1"/>
      <protection locked="0"/>
    </xf>
    <xf numFmtId="0" fontId="1" fillId="0" borderId="26" xfId="0" applyFont="1" applyBorder="1" applyAlignment="1" applyProtection="1">
      <alignment horizontal="left" vertical="top" wrapText="1"/>
      <protection locked="0"/>
    </xf>
    <xf numFmtId="44" fontId="2" fillId="0" borderId="3" xfId="0" applyNumberFormat="1" applyFont="1" applyBorder="1" applyAlignment="1" applyProtection="1">
      <alignment vertical="top"/>
      <protection locked="0"/>
    </xf>
    <xf numFmtId="0" fontId="2" fillId="0" borderId="8" xfId="0" applyFont="1" applyBorder="1" applyAlignment="1" applyProtection="1">
      <alignment horizontal="center" vertical="top"/>
      <protection locked="0"/>
    </xf>
    <xf numFmtId="0" fontId="2" fillId="0" borderId="4" xfId="0" applyFont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 applyProtection="1">
      <alignment horizontal="center" vertical="top"/>
      <protection locked="0"/>
    </xf>
    <xf numFmtId="44" fontId="1" fillId="3" borderId="12" xfId="0" applyNumberFormat="1" applyFont="1" applyFill="1" applyBorder="1" applyAlignment="1" applyProtection="1">
      <alignment vertical="top"/>
      <protection locked="0"/>
    </xf>
    <xf numFmtId="44" fontId="1" fillId="3" borderId="14" xfId="0" applyNumberFormat="1" applyFont="1" applyFill="1" applyBorder="1" applyAlignment="1" applyProtection="1">
      <alignment vertical="top"/>
    </xf>
    <xf numFmtId="0" fontId="1" fillId="0" borderId="0" xfId="0" applyFont="1" applyAlignment="1" applyProtection="1">
      <alignment vertical="top" wrapText="1"/>
      <protection locked="0"/>
    </xf>
    <xf numFmtId="0" fontId="2" fillId="0" borderId="0" xfId="0" applyNumberFormat="1" applyFont="1" applyAlignment="1" applyProtection="1">
      <alignment horizontal="center" vertical="top"/>
      <protection locked="0"/>
    </xf>
    <xf numFmtId="0" fontId="2" fillId="0" borderId="7" xfId="0" applyFont="1" applyBorder="1" applyAlignment="1" applyProtection="1">
      <alignment vertical="top"/>
      <protection locked="0"/>
    </xf>
    <xf numFmtId="39" fontId="2" fillId="0" borderId="2" xfId="2" applyNumberFormat="1" applyFont="1" applyFill="1" applyBorder="1" applyAlignment="1" applyProtection="1">
      <alignment horizontal="center" vertical="top"/>
      <protection locked="0"/>
    </xf>
    <xf numFmtId="44" fontId="2" fillId="6" borderId="2" xfId="1" applyNumberFormat="1" applyFont="1" applyFill="1" applyBorder="1" applyAlignment="1" applyProtection="1">
      <alignment horizontal="right" vertical="top"/>
      <protection locked="0"/>
    </xf>
    <xf numFmtId="2" fontId="2" fillId="6" borderId="2" xfId="1" applyNumberFormat="1" applyFont="1" applyFill="1" applyBorder="1" applyAlignment="1" applyProtection="1">
      <alignment vertical="top"/>
      <protection locked="0"/>
    </xf>
    <xf numFmtId="2" fontId="2" fillId="6" borderId="2" xfId="1" applyNumberFormat="1" applyFont="1" applyFill="1" applyBorder="1" applyAlignment="1" applyProtection="1">
      <alignment horizontal="right" vertical="top"/>
      <protection locked="0"/>
    </xf>
    <xf numFmtId="10" fontId="2" fillId="6" borderId="2" xfId="2" applyNumberFormat="1" applyFont="1" applyFill="1" applyBorder="1" applyAlignment="1" applyProtection="1">
      <alignment horizontal="right" vertical="top"/>
      <protection locked="0"/>
    </xf>
    <xf numFmtId="44" fontId="2" fillId="6" borderId="2" xfId="1" applyNumberFormat="1" applyFont="1" applyFill="1" applyBorder="1" applyAlignment="1" applyProtection="1">
      <alignment vertical="top"/>
      <protection locked="0"/>
    </xf>
    <xf numFmtId="0" fontId="2" fillId="0" borderId="5" xfId="0" applyNumberFormat="1" applyFont="1" applyBorder="1" applyAlignment="1" applyProtection="1">
      <alignment horizontal="center" vertical="top"/>
      <protection locked="0"/>
    </xf>
    <xf numFmtId="0" fontId="2" fillId="0" borderId="8" xfId="0" applyFont="1" applyBorder="1" applyAlignment="1" applyProtection="1">
      <alignment vertical="top"/>
      <protection locked="0"/>
    </xf>
    <xf numFmtId="0" fontId="1" fillId="0" borderId="0" xfId="0" applyFont="1" applyBorder="1" applyAlignment="1" applyProtection="1">
      <alignment horizontal="left" vertical="top"/>
      <protection locked="0"/>
    </xf>
    <xf numFmtId="0" fontId="1" fillId="0" borderId="26" xfId="0" applyFont="1" applyBorder="1" applyAlignment="1" applyProtection="1">
      <alignment horizontal="left" vertical="top"/>
      <protection locked="0"/>
    </xf>
    <xf numFmtId="44" fontId="2" fillId="0" borderId="0" xfId="2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horizontal="center" vertical="top"/>
      <protection locked="0"/>
    </xf>
    <xf numFmtId="0" fontId="2" fillId="6" borderId="2" xfId="0" applyFont="1" applyFill="1" applyBorder="1" applyAlignment="1" applyProtection="1">
      <alignment horizontal="center" vertical="top"/>
      <protection locked="0"/>
    </xf>
    <xf numFmtId="44" fontId="2" fillId="6" borderId="0" xfId="2" applyFont="1" applyFill="1" applyAlignment="1" applyProtection="1">
      <alignment vertical="top"/>
      <protection locked="0"/>
    </xf>
    <xf numFmtId="44" fontId="2" fillId="0" borderId="2" xfId="0" applyNumberFormat="1" applyFont="1" applyFill="1" applyBorder="1" applyAlignment="1" applyProtection="1">
      <alignment vertical="top"/>
      <protection locked="0"/>
    </xf>
    <xf numFmtId="44" fontId="2" fillId="0" borderId="0" xfId="2" applyFont="1" applyFill="1" applyAlignment="1" applyProtection="1">
      <alignment vertical="top"/>
      <protection locked="0"/>
    </xf>
    <xf numFmtId="44" fontId="2" fillId="0" borderId="3" xfId="0" applyNumberFormat="1" applyFont="1" applyFill="1" applyBorder="1" applyAlignment="1" applyProtection="1">
      <alignment vertical="top"/>
      <protection locked="0"/>
    </xf>
    <xf numFmtId="0" fontId="2" fillId="6" borderId="8" xfId="0" applyFont="1" applyFill="1" applyBorder="1" applyAlignment="1" applyProtection="1">
      <alignment horizontal="center" vertical="top"/>
      <protection locked="0"/>
    </xf>
    <xf numFmtId="44" fontId="2" fillId="6" borderId="5" xfId="2" applyFont="1" applyFill="1" applyBorder="1" applyAlignment="1" applyProtection="1">
      <alignment vertical="top"/>
      <protection locked="0"/>
    </xf>
    <xf numFmtId="0" fontId="1" fillId="0" borderId="3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/>
      <protection locked="0"/>
    </xf>
    <xf numFmtId="0" fontId="1" fillId="0" borderId="26" xfId="0" applyFont="1" applyFill="1" applyBorder="1" applyAlignment="1" applyProtection="1">
      <alignment horizontal="left" vertical="top"/>
      <protection locked="0"/>
    </xf>
    <xf numFmtId="0" fontId="2" fillId="0" borderId="7" xfId="0" applyFont="1" applyBorder="1" applyAlignment="1" applyProtection="1">
      <alignment horizontal="center" vertical="top"/>
      <protection locked="0"/>
    </xf>
    <xf numFmtId="44" fontId="2" fillId="0" borderId="9" xfId="2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horizontal="center" vertical="top"/>
      <protection locked="0"/>
    </xf>
    <xf numFmtId="0" fontId="2" fillId="0" borderId="3" xfId="0" applyFont="1" applyFill="1" applyBorder="1" applyAlignment="1" applyProtection="1">
      <alignment horizontal="center" vertical="top"/>
      <protection locked="0"/>
    </xf>
    <xf numFmtId="44" fontId="2" fillId="6" borderId="0" xfId="2" applyFont="1" applyFill="1" applyBorder="1" applyAlignment="1" applyProtection="1">
      <alignment vertical="top"/>
      <protection locked="0"/>
    </xf>
    <xf numFmtId="44" fontId="2" fillId="7" borderId="2" xfId="0" applyNumberFormat="1" applyFont="1" applyFill="1" applyBorder="1" applyAlignment="1" applyProtection="1">
      <alignment vertical="top"/>
      <protection locked="0"/>
    </xf>
    <xf numFmtId="0" fontId="2" fillId="0" borderId="4" xfId="0" applyFont="1" applyFill="1" applyBorder="1" applyAlignment="1" applyProtection="1">
      <alignment horizontal="center" vertical="top"/>
      <protection locked="0"/>
    </xf>
    <xf numFmtId="44" fontId="2" fillId="0" borderId="8" xfId="0" applyNumberFormat="1" applyFont="1" applyFill="1" applyBorder="1" applyAlignment="1" applyProtection="1">
      <alignment vertical="top"/>
      <protection locked="0"/>
    </xf>
    <xf numFmtId="0" fontId="2" fillId="0" borderId="6" xfId="0" applyFont="1" applyFill="1" applyBorder="1" applyAlignment="1" applyProtection="1">
      <alignment horizontal="center" vertical="top"/>
      <protection locked="0"/>
    </xf>
    <xf numFmtId="0" fontId="2" fillId="0" borderId="9" xfId="0" applyFont="1" applyFill="1" applyBorder="1" applyAlignment="1" applyProtection="1">
      <alignment horizontal="center" vertical="top"/>
      <protection locked="0"/>
    </xf>
    <xf numFmtId="44" fontId="2" fillId="0" borderId="6" xfId="2" applyFont="1" applyFill="1" applyBorder="1" applyAlignment="1" applyProtection="1">
      <alignment vertical="top"/>
      <protection locked="0"/>
    </xf>
    <xf numFmtId="0" fontId="2" fillId="0" borderId="0" xfId="0" applyFont="1" applyFill="1" applyAlignment="1" applyProtection="1">
      <alignment horizontal="center" vertical="top"/>
      <protection locked="0"/>
    </xf>
    <xf numFmtId="44" fontId="2" fillId="0" borderId="3" xfId="2" applyFont="1" applyFill="1" applyBorder="1" applyAlignment="1" applyProtection="1">
      <alignment vertical="top"/>
      <protection locked="0"/>
    </xf>
    <xf numFmtId="44" fontId="1" fillId="0" borderId="8" xfId="0" applyNumberFormat="1" applyFont="1" applyFill="1" applyBorder="1" applyAlignment="1" applyProtection="1">
      <alignment vertical="top"/>
    </xf>
    <xf numFmtId="44" fontId="1" fillId="0" borderId="2" xfId="0" applyNumberFormat="1" applyFont="1" applyFill="1" applyBorder="1" applyAlignment="1" applyProtection="1">
      <alignment vertical="top"/>
      <protection locked="0"/>
    </xf>
    <xf numFmtId="44" fontId="2" fillId="7" borderId="4" xfId="0" applyNumberFormat="1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26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2" fillId="0" borderId="5" xfId="0" applyFont="1" applyFill="1" applyBorder="1" applyAlignment="1" applyProtection="1">
      <alignment horizontal="center" vertical="top"/>
      <protection locked="0"/>
    </xf>
    <xf numFmtId="44" fontId="1" fillId="3" borderId="14" xfId="0" applyNumberFormat="1" applyFont="1" applyFill="1" applyBorder="1" applyAlignment="1" applyProtection="1">
      <alignment vertical="top"/>
      <protection locked="0"/>
    </xf>
    <xf numFmtId="0" fontId="1" fillId="0" borderId="6" xfId="0" applyFont="1" applyFill="1" applyBorder="1" applyAlignment="1" applyProtection="1">
      <alignment horizontal="center" vertical="top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Fill="1" applyBorder="1" applyAlignment="1" applyProtection="1">
      <alignment horizontal="left" vertical="top" wrapText="1"/>
      <protection locked="0"/>
    </xf>
    <xf numFmtId="0" fontId="2" fillId="0" borderId="27" xfId="0" applyFont="1" applyFill="1" applyBorder="1" applyAlignment="1" applyProtection="1">
      <alignment horizontal="left" vertical="top" wrapText="1"/>
      <protection locked="0"/>
    </xf>
    <xf numFmtId="44" fontId="2" fillId="0" borderId="7" xfId="0" applyNumberFormat="1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vertical="top"/>
      <protection locked="0"/>
    </xf>
    <xf numFmtId="0" fontId="2" fillId="0" borderId="26" xfId="0" applyFont="1" applyFill="1" applyBorder="1" applyAlignment="1" applyProtection="1">
      <alignment vertical="top"/>
      <protection locked="0"/>
    </xf>
    <xf numFmtId="0" fontId="2" fillId="0" borderId="4" xfId="0" applyFont="1" applyFill="1" applyBorder="1" applyAlignment="1" applyProtection="1">
      <alignment vertical="top" wrapText="1"/>
      <protection locked="0"/>
    </xf>
    <xf numFmtId="0" fontId="2" fillId="0" borderId="5" xfId="0" applyFont="1" applyFill="1" applyBorder="1" applyAlignment="1" applyProtection="1">
      <alignment vertical="top"/>
      <protection locked="0"/>
    </xf>
    <xf numFmtId="0" fontId="1" fillId="9" borderId="14" xfId="0" applyFont="1" applyFill="1" applyBorder="1" applyAlignment="1" applyProtection="1">
      <alignment horizontal="right" vertical="top"/>
      <protection locked="0"/>
    </xf>
    <xf numFmtId="0" fontId="2" fillId="4" borderId="12" xfId="0" applyFont="1" applyFill="1" applyBorder="1" applyAlignment="1" applyProtection="1">
      <alignment horizontal="left" vertical="top"/>
      <protection locked="0"/>
    </xf>
    <xf numFmtId="0" fontId="2" fillId="4" borderId="28" xfId="0" applyFont="1" applyFill="1" applyBorder="1" applyAlignment="1" applyProtection="1">
      <alignment horizontal="left" vertical="top"/>
      <protection locked="0"/>
    </xf>
    <xf numFmtId="0" fontId="2" fillId="4" borderId="28" xfId="0" applyFont="1" applyFill="1" applyBorder="1" applyAlignment="1" applyProtection="1">
      <alignment horizontal="left" vertical="top" wrapText="1"/>
      <protection locked="0"/>
    </xf>
    <xf numFmtId="0" fontId="2" fillId="4" borderId="9" xfId="0" applyFont="1" applyFill="1" applyBorder="1" applyAlignment="1" applyProtection="1">
      <alignment horizontal="left" vertical="top"/>
      <protection locked="0"/>
    </xf>
    <xf numFmtId="0" fontId="2" fillId="4" borderId="13" xfId="0" applyFont="1" applyFill="1" applyBorder="1" applyAlignment="1" applyProtection="1">
      <alignment horizontal="left" vertical="top"/>
      <protection locked="0"/>
    </xf>
    <xf numFmtId="44" fontId="1" fillId="4" borderId="12" xfId="0" applyNumberFormat="1" applyFont="1" applyFill="1" applyBorder="1" applyAlignment="1" applyProtection="1">
      <alignment vertical="top"/>
      <protection locked="0"/>
    </xf>
    <xf numFmtId="44" fontId="1" fillId="4" borderId="14" xfId="0" applyNumberFormat="1" applyFont="1" applyFill="1" applyBorder="1" applyAlignment="1" applyProtection="1">
      <alignment vertical="top"/>
    </xf>
    <xf numFmtId="0" fontId="2" fillId="5" borderId="28" xfId="0" applyFont="1" applyFill="1" applyBorder="1" applyAlignment="1" applyProtection="1">
      <alignment vertical="top" wrapText="1"/>
      <protection locked="0"/>
    </xf>
    <xf numFmtId="0" fontId="2" fillId="8" borderId="28" xfId="0" applyFont="1" applyFill="1" applyBorder="1" applyAlignment="1" applyProtection="1">
      <alignment vertical="top"/>
      <protection locked="0"/>
    </xf>
    <xf numFmtId="0" fontId="2" fillId="5" borderId="13" xfId="0" applyFont="1" applyFill="1" applyBorder="1" applyAlignment="1" applyProtection="1">
      <alignment vertical="top"/>
      <protection locked="0"/>
    </xf>
    <xf numFmtId="44" fontId="1" fillId="5" borderId="12" xfId="0" applyNumberFormat="1" applyFont="1" applyFill="1" applyBorder="1" applyAlignment="1" applyProtection="1">
      <alignment horizontal="center" vertical="top"/>
      <protection locked="0"/>
    </xf>
    <xf numFmtId="44" fontId="1" fillId="5" borderId="14" xfId="0" applyNumberFormat="1" applyFont="1" applyFill="1" applyBorder="1" applyAlignment="1" applyProtection="1">
      <alignment vertical="top"/>
      <protection locked="0"/>
    </xf>
    <xf numFmtId="44" fontId="2" fillId="0" borderId="9" xfId="2" applyFont="1" applyFill="1" applyBorder="1" applyAlignment="1" applyProtection="1">
      <alignment vertical="top"/>
      <protection locked="0"/>
    </xf>
    <xf numFmtId="44" fontId="2" fillId="0" borderId="0" xfId="2" applyFont="1" applyFill="1" applyBorder="1" applyAlignment="1" applyProtection="1">
      <alignment vertical="top"/>
      <protection locked="0"/>
    </xf>
    <xf numFmtId="0" fontId="2" fillId="0" borderId="3" xfId="0" applyFont="1" applyFill="1" applyBorder="1" applyAlignment="1" applyProtection="1">
      <alignment vertical="top" wrapText="1"/>
      <protection locked="0"/>
    </xf>
    <xf numFmtId="44" fontId="2" fillId="6" borderId="26" xfId="2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horizontal="center" vertical="top"/>
      <protection locked="0"/>
    </xf>
    <xf numFmtId="44" fontId="2" fillId="9" borderId="12" xfId="0" applyNumberFormat="1" applyFont="1" applyFill="1" applyBorder="1" applyAlignment="1" applyProtection="1">
      <alignment vertical="top"/>
      <protection locked="0"/>
    </xf>
    <xf numFmtId="44" fontId="1" fillId="0" borderId="8" xfId="0" applyNumberFormat="1" applyFont="1" applyFill="1" applyBorder="1" applyAlignment="1" applyProtection="1">
      <alignment vertical="top"/>
      <protection locked="0"/>
    </xf>
    <xf numFmtId="0" fontId="2" fillId="0" borderId="5" xfId="0" applyFont="1" applyBorder="1" applyAlignment="1" applyProtection="1">
      <alignment vertical="top" wrapText="1"/>
      <protection locked="0"/>
    </xf>
    <xf numFmtId="0" fontId="2" fillId="0" borderId="5" xfId="0" applyFont="1" applyBorder="1" applyAlignment="1" applyProtection="1">
      <alignment vertical="top"/>
      <protection locked="0"/>
    </xf>
    <xf numFmtId="0" fontId="2" fillId="0" borderId="12" xfId="0" applyFont="1" applyBorder="1" applyAlignment="1" applyProtection="1">
      <alignment vertical="top"/>
      <protection locked="0"/>
    </xf>
    <xf numFmtId="0" fontId="2" fillId="0" borderId="28" xfId="0" applyFont="1" applyBorder="1" applyAlignment="1" applyProtection="1">
      <alignment vertical="top"/>
      <protection locked="0"/>
    </xf>
    <xf numFmtId="0" fontId="2" fillId="4" borderId="28" xfId="0" applyFont="1" applyFill="1" applyBorder="1" applyAlignment="1" applyProtection="1">
      <alignment vertical="top" wrapText="1"/>
      <protection locked="0"/>
    </xf>
    <xf numFmtId="0" fontId="2" fillId="4" borderId="28" xfId="0" applyFont="1" applyFill="1" applyBorder="1" applyAlignment="1" applyProtection="1">
      <alignment vertical="top"/>
      <protection locked="0"/>
    </xf>
    <xf numFmtId="0" fontId="1" fillId="4" borderId="28" xfId="0" applyFont="1" applyFill="1" applyBorder="1" applyAlignment="1" applyProtection="1">
      <alignment horizontal="right" vertical="top"/>
      <protection locked="0"/>
    </xf>
    <xf numFmtId="44" fontId="1" fillId="4" borderId="28" xfId="0" applyNumberFormat="1" applyFont="1" applyFill="1" applyBorder="1" applyAlignment="1" applyProtection="1">
      <alignment vertical="top"/>
      <protection locked="0"/>
    </xf>
    <xf numFmtId="44" fontId="2" fillId="0" borderId="0" xfId="0" applyNumberFormat="1" applyFont="1" applyAlignment="1" applyProtection="1">
      <alignment vertical="top"/>
      <protection locked="0"/>
    </xf>
    <xf numFmtId="43" fontId="2" fillId="6" borderId="0" xfId="1" applyFont="1" applyFill="1" applyBorder="1" applyAlignment="1" applyProtection="1">
      <alignment horizontal="right" vertical="top"/>
      <protection locked="0"/>
    </xf>
    <xf numFmtId="43" fontId="2" fillId="6" borderId="2" xfId="1" applyFont="1" applyFill="1" applyBorder="1" applyAlignment="1" applyProtection="1">
      <alignment horizontal="right" vertical="top"/>
      <protection locked="0"/>
    </xf>
    <xf numFmtId="0" fontId="2" fillId="0" borderId="0" xfId="0" applyFont="1" applyAlignment="1" applyProtection="1">
      <alignment horizontal="right" vertical="top"/>
      <protection locked="0"/>
    </xf>
    <xf numFmtId="0" fontId="2" fillId="0" borderId="0" xfId="0" applyFont="1" applyFill="1" applyAlignment="1" applyProtection="1">
      <alignment vertical="top"/>
      <protection locked="0"/>
    </xf>
    <xf numFmtId="39" fontId="0" fillId="0" borderId="23" xfId="0" applyNumberFormat="1" applyFill="1" applyBorder="1" applyAlignment="1" applyProtection="1">
      <alignment horizontal="right"/>
    </xf>
    <xf numFmtId="39" fontId="0" fillId="0" borderId="24" xfId="0" applyNumberFormat="1" applyFill="1" applyBorder="1" applyProtection="1"/>
    <xf numFmtId="0" fontId="2" fillId="0" borderId="0" xfId="0" applyFont="1" applyFill="1" applyAlignment="1" applyProtection="1">
      <alignment vertical="top" wrapText="1"/>
      <protection locked="0"/>
    </xf>
    <xf numFmtId="0" fontId="8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/>
      <protection locked="0"/>
    </xf>
    <xf numFmtId="2" fontId="2" fillId="0" borderId="0" xfId="0" applyNumberFormat="1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left" vertical="top"/>
      <protection locked="0"/>
    </xf>
    <xf numFmtId="49" fontId="2" fillId="0" borderId="1" xfId="0" applyNumberFormat="1" applyFont="1" applyBorder="1" applyAlignment="1" applyProtection="1">
      <alignment horizontal="center" vertical="top"/>
      <protection locked="0"/>
    </xf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0" xfId="0" applyFont="1" applyBorder="1" applyAlignment="1" applyProtection="1">
      <alignment horizontal="center" vertical="top"/>
      <protection locked="0"/>
    </xf>
    <xf numFmtId="0" fontId="2" fillId="0" borderId="1" xfId="0" quotePrefix="1" applyNumberFormat="1" applyFont="1" applyBorder="1" applyAlignment="1" applyProtection="1">
      <alignment horizontal="center" vertical="top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Fill="1" applyAlignment="1" applyProtection="1">
      <protection locked="0"/>
    </xf>
    <xf numFmtId="44" fontId="2" fillId="0" borderId="2" xfId="0" applyNumberFormat="1" applyFont="1" applyFill="1" applyBorder="1" applyAlignment="1" applyProtection="1">
      <alignment vertical="top"/>
    </xf>
    <xf numFmtId="44" fontId="1" fillId="0" borderId="2" xfId="0" applyNumberFormat="1" applyFont="1" applyFill="1" applyBorder="1" applyAlignment="1" applyProtection="1">
      <alignment vertical="top"/>
    </xf>
    <xf numFmtId="44" fontId="1" fillId="5" borderId="14" xfId="0" applyNumberFormat="1" applyFont="1" applyFill="1" applyBorder="1" applyAlignment="1" applyProtection="1">
      <alignment vertical="top"/>
    </xf>
    <xf numFmtId="44" fontId="2" fillId="0" borderId="2" xfId="0" applyNumberFormat="1" applyFont="1" applyBorder="1" applyAlignment="1" applyProtection="1">
      <alignment vertical="top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  <color rgb="FFDAEEF3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1"/>
  <sheetViews>
    <sheetView tabSelected="1" workbookViewId="0">
      <selection activeCell="G33" sqref="G33"/>
    </sheetView>
  </sheetViews>
  <sheetFormatPr defaultColWidth="9.140625" defaultRowHeight="12.75" x14ac:dyDescent="0.2"/>
  <cols>
    <col min="1" max="1" width="15" style="1" customWidth="1"/>
    <col min="2" max="2" width="36.85546875" style="1" customWidth="1"/>
    <col min="3" max="3" width="18.28515625" style="1" customWidth="1"/>
    <col min="4" max="4" width="17.42578125" style="1" customWidth="1"/>
    <col min="5" max="5" width="19.7109375" style="1" customWidth="1"/>
    <col min="6" max="16384" width="9.140625" style="1"/>
  </cols>
  <sheetData>
    <row r="1" spans="1:6" ht="12.75" customHeight="1" x14ac:dyDescent="0.2"/>
    <row r="2" spans="1:6" x14ac:dyDescent="0.2">
      <c r="A2" s="29"/>
    </row>
    <row r="3" spans="1:6" ht="13.5" thickBot="1" x14ac:dyDescent="0.25">
      <c r="A3" s="3" t="s">
        <v>0</v>
      </c>
      <c r="B3" s="39" t="s">
        <v>1</v>
      </c>
      <c r="C3" s="37" t="s">
        <v>2</v>
      </c>
      <c r="D3" s="39" t="s">
        <v>174</v>
      </c>
      <c r="E3" s="39"/>
      <c r="F3" s="79"/>
    </row>
    <row r="4" spans="1:6" x14ac:dyDescent="0.2">
      <c r="A4" s="3"/>
      <c r="B4" s="34"/>
      <c r="C4" s="33"/>
      <c r="D4" s="35"/>
      <c r="E4" s="35"/>
    </row>
    <row r="5" spans="1:6" ht="13.5" thickBot="1" x14ac:dyDescent="0.25">
      <c r="A5" s="4" t="s">
        <v>3</v>
      </c>
      <c r="B5" s="41">
        <v>100049469</v>
      </c>
      <c r="C5" s="4" t="s">
        <v>4</v>
      </c>
      <c r="D5" s="40" t="s">
        <v>150</v>
      </c>
      <c r="E5" s="39"/>
    </row>
    <row r="6" spans="1:6" ht="13.5" thickBot="1" x14ac:dyDescent="0.25">
      <c r="A6" s="3" t="s">
        <v>5</v>
      </c>
      <c r="B6" s="39" t="s">
        <v>173</v>
      </c>
      <c r="C6" s="5"/>
      <c r="D6" s="3" t="s">
        <v>6</v>
      </c>
      <c r="E6" s="80">
        <v>2019</v>
      </c>
    </row>
    <row r="7" spans="1:6" x14ac:dyDescent="0.2">
      <c r="A7" s="3"/>
      <c r="B7" s="4"/>
      <c r="C7" s="5"/>
      <c r="D7" s="3"/>
      <c r="E7" s="30"/>
    </row>
    <row r="8" spans="1:6" x14ac:dyDescent="0.2">
      <c r="A8" s="3"/>
      <c r="B8" s="4"/>
      <c r="C8" s="5"/>
      <c r="D8" s="3"/>
      <c r="E8" s="30" t="s">
        <v>7</v>
      </c>
    </row>
    <row r="9" spans="1:6" ht="13.5" thickBot="1" x14ac:dyDescent="0.25">
      <c r="A9" s="4" t="s">
        <v>8</v>
      </c>
      <c r="B9" s="4"/>
      <c r="D9" s="3" t="s">
        <v>9</v>
      </c>
      <c r="E9" s="81"/>
    </row>
    <row r="10" spans="1:6" ht="13.5" thickBot="1" x14ac:dyDescent="0.25">
      <c r="A10" s="39"/>
      <c r="B10" s="39" t="s">
        <v>150</v>
      </c>
      <c r="C10" s="5"/>
      <c r="D10" s="3" t="s">
        <v>10</v>
      </c>
      <c r="E10" s="81"/>
    </row>
    <row r="11" spans="1:6" ht="13.5" thickBot="1" x14ac:dyDescent="0.25">
      <c r="A11" s="3" t="s">
        <v>11</v>
      </c>
      <c r="B11" s="4"/>
      <c r="C11" s="5"/>
      <c r="D11" s="3" t="s">
        <v>12</v>
      </c>
      <c r="E11" s="81"/>
    </row>
    <row r="12" spans="1:6" ht="13.5" thickBot="1" x14ac:dyDescent="0.25">
      <c r="A12" s="3" t="s">
        <v>13</v>
      </c>
      <c r="B12" s="39" t="s">
        <v>175</v>
      </c>
      <c r="C12" s="5"/>
      <c r="D12" s="31" t="s">
        <v>14</v>
      </c>
      <c r="E12" s="81"/>
    </row>
    <row r="13" spans="1:6" ht="13.5" thickBot="1" x14ac:dyDescent="0.25">
      <c r="A13" s="4" t="s">
        <v>15</v>
      </c>
      <c r="B13" s="80"/>
      <c r="C13" s="5"/>
      <c r="E13" s="81"/>
    </row>
    <row r="14" spans="1:6" ht="13.5" thickBot="1" x14ac:dyDescent="0.25">
      <c r="A14" s="32"/>
      <c r="B14" s="28"/>
      <c r="C14" s="28"/>
      <c r="D14" s="31" t="s">
        <v>16</v>
      </c>
      <c r="E14" s="81"/>
    </row>
    <row r="15" spans="1:6" ht="13.5" thickBot="1" x14ac:dyDescent="0.25">
      <c r="E15" s="81"/>
    </row>
    <row r="16" spans="1:6" x14ac:dyDescent="0.2">
      <c r="A16" s="7"/>
      <c r="B16" s="7"/>
      <c r="C16" s="7"/>
      <c r="D16" s="7"/>
      <c r="E16" s="7"/>
    </row>
    <row r="17" spans="1:5" x14ac:dyDescent="0.2">
      <c r="A17" s="8" t="s">
        <v>17</v>
      </c>
      <c r="B17" s="8" t="s">
        <v>18</v>
      </c>
      <c r="C17" s="8" t="s">
        <v>19</v>
      </c>
      <c r="D17" s="8" t="s">
        <v>20</v>
      </c>
      <c r="E17" s="8"/>
    </row>
    <row r="18" spans="1:5" ht="13.5" thickBot="1" x14ac:dyDescent="0.25">
      <c r="A18" s="9"/>
      <c r="B18" s="9"/>
      <c r="C18" s="10" t="s">
        <v>21</v>
      </c>
      <c r="D18" s="10" t="s">
        <v>22</v>
      </c>
      <c r="E18" s="10" t="s">
        <v>23</v>
      </c>
    </row>
    <row r="19" spans="1:5" ht="18.600000000000001" customHeight="1" x14ac:dyDescent="0.2">
      <c r="A19" s="11">
        <v>100</v>
      </c>
      <c r="B19" s="24" t="s">
        <v>24</v>
      </c>
      <c r="C19" s="218">
        <f>'FY 18 Instruction'!H29</f>
        <v>0</v>
      </c>
      <c r="D19" s="12">
        <f>'FY 18 Support Services'!H28</f>
        <v>1366490</v>
      </c>
      <c r="E19" s="219">
        <f t="shared" ref="E19:E27" si="0">SUM(C19+D19)</f>
        <v>1366490</v>
      </c>
    </row>
    <row r="20" spans="1:5" ht="18.600000000000001" customHeight="1" x14ac:dyDescent="0.2">
      <c r="A20" s="11">
        <v>200</v>
      </c>
      <c r="B20" s="24" t="s">
        <v>25</v>
      </c>
      <c r="C20" s="218">
        <f>'FY 18 Instruction'!H46</f>
        <v>0</v>
      </c>
      <c r="D20" s="12">
        <f>'FY 18 Support Services'!H67</f>
        <v>544817</v>
      </c>
      <c r="E20" s="219">
        <f t="shared" si="0"/>
        <v>544817</v>
      </c>
    </row>
    <row r="21" spans="1:5" ht="18.75" customHeight="1" x14ac:dyDescent="0.2">
      <c r="A21" s="11">
        <v>300</v>
      </c>
      <c r="B21" s="22" t="s">
        <v>26</v>
      </c>
      <c r="C21" s="218">
        <f>'FY 18 Instruction'!H66</f>
        <v>0</v>
      </c>
      <c r="D21" s="12">
        <f>'FY 18 Support Services'!H88</f>
        <v>108000</v>
      </c>
      <c r="E21" s="219">
        <f t="shared" si="0"/>
        <v>108000</v>
      </c>
    </row>
    <row r="22" spans="1:5" ht="18.75" customHeight="1" x14ac:dyDescent="0.2">
      <c r="A22" s="11">
        <v>400</v>
      </c>
      <c r="B22" s="22" t="s">
        <v>27</v>
      </c>
      <c r="C22" s="218">
        <f>'FY 18 Instruction'!H80</f>
        <v>0</v>
      </c>
      <c r="D22" s="12">
        <f>'FY 18 Support Services'!H103</f>
        <v>22001</v>
      </c>
      <c r="E22" s="219">
        <f t="shared" si="0"/>
        <v>22001</v>
      </c>
    </row>
    <row r="23" spans="1:5" ht="18.75" customHeight="1" x14ac:dyDescent="0.2">
      <c r="A23" s="11">
        <v>500</v>
      </c>
      <c r="B23" s="24" t="s">
        <v>155</v>
      </c>
      <c r="C23" s="218">
        <f>'FY 18 Instruction'!H128</f>
        <v>0</v>
      </c>
      <c r="D23" s="12">
        <f>'FY 18 Support Services'!H151</f>
        <v>85893</v>
      </c>
      <c r="E23" s="219">
        <f t="shared" si="0"/>
        <v>85893</v>
      </c>
    </row>
    <row r="24" spans="1:5" ht="18.75" customHeight="1" x14ac:dyDescent="0.2">
      <c r="A24" s="11">
        <v>600</v>
      </c>
      <c r="B24" s="24" t="s">
        <v>156</v>
      </c>
      <c r="C24" s="218">
        <f>'FY 18 Instruction'!H191</f>
        <v>0</v>
      </c>
      <c r="D24" s="12">
        <f>'FY 18 Support Services'!H214</f>
        <v>102925</v>
      </c>
      <c r="E24" s="219">
        <f t="shared" si="0"/>
        <v>102925</v>
      </c>
    </row>
    <row r="25" spans="1:5" ht="18.75" customHeight="1" x14ac:dyDescent="0.2">
      <c r="A25" s="11">
        <v>700</v>
      </c>
      <c r="B25" s="24" t="s">
        <v>158</v>
      </c>
      <c r="C25" s="218">
        <f>'FY 18 Instruction'!H226</f>
        <v>0</v>
      </c>
      <c r="D25" s="12">
        <f>'FY 18 Support Services'!H249</f>
        <v>0</v>
      </c>
      <c r="E25" s="219">
        <f t="shared" si="0"/>
        <v>0</v>
      </c>
    </row>
    <row r="26" spans="1:5" ht="18.75" customHeight="1" x14ac:dyDescent="0.2">
      <c r="A26" s="11">
        <v>800</v>
      </c>
      <c r="B26" s="24" t="s">
        <v>157</v>
      </c>
      <c r="C26" s="218">
        <f>'FY 18 Instruction'!H210</f>
        <v>0</v>
      </c>
      <c r="D26" s="12">
        <f>'FY 18 Support Services'!H233</f>
        <v>3730</v>
      </c>
      <c r="E26" s="219">
        <f t="shared" si="0"/>
        <v>3730</v>
      </c>
    </row>
    <row r="27" spans="1:5" ht="18.75" customHeight="1" thickBot="1" x14ac:dyDescent="0.25">
      <c r="A27" s="11">
        <v>900</v>
      </c>
      <c r="B27" s="24" t="s">
        <v>159</v>
      </c>
      <c r="C27" s="218">
        <f>'FY 18 Instruction'!H236</f>
        <v>0</v>
      </c>
      <c r="D27" s="12">
        <f>'FY 18 Support Services'!H259</f>
        <v>0</v>
      </c>
      <c r="E27" s="219">
        <f t="shared" si="0"/>
        <v>0</v>
      </c>
    </row>
    <row r="28" spans="1:5" ht="20.25" customHeight="1" thickBot="1" x14ac:dyDescent="0.25">
      <c r="A28" s="82" t="s">
        <v>23</v>
      </c>
      <c r="B28" s="23"/>
      <c r="C28" s="38">
        <f>SUM(C19:C27)</f>
        <v>0</v>
      </c>
      <c r="D28" s="38">
        <f>SUM(D19:D27)</f>
        <v>2233856</v>
      </c>
      <c r="E28" s="38">
        <f>SUM(E19:E27)</f>
        <v>2233856</v>
      </c>
    </row>
    <row r="30" spans="1:5" x14ac:dyDescent="0.2">
      <c r="E30" s="43"/>
    </row>
    <row r="31" spans="1:5" ht="15" thickBot="1" x14ac:dyDescent="0.25">
      <c r="A31" s="13" t="s">
        <v>29</v>
      </c>
      <c r="B31" s="83"/>
      <c r="C31" s="83"/>
      <c r="D31" s="46" t="s">
        <v>30</v>
      </c>
      <c r="E31" s="84">
        <v>43235</v>
      </c>
    </row>
    <row r="32" spans="1:5" ht="14.25" x14ac:dyDescent="0.2">
      <c r="A32" s="13"/>
      <c r="B32" s="14" t="s">
        <v>31</v>
      </c>
      <c r="C32" s="13"/>
      <c r="D32" s="6"/>
    </row>
    <row r="33" spans="1:5" ht="14.25" x14ac:dyDescent="0.2">
      <c r="A33" s="44"/>
      <c r="B33" s="45"/>
      <c r="C33" s="44"/>
      <c r="D33" s="2"/>
      <c r="E33" s="44"/>
    </row>
    <row r="34" spans="1:5" ht="15" thickBot="1" x14ac:dyDescent="0.25">
      <c r="A34" s="13" t="s">
        <v>32</v>
      </c>
      <c r="B34" s="40" t="s">
        <v>33</v>
      </c>
      <c r="C34" s="39"/>
      <c r="D34" s="2"/>
      <c r="E34" s="2"/>
    </row>
    <row r="35" spans="1:5" x14ac:dyDescent="0.2">
      <c r="A35" s="6"/>
      <c r="B35" s="25" t="s">
        <v>34</v>
      </c>
    </row>
    <row r="36" spans="1:5" ht="13.5" thickBot="1" x14ac:dyDescent="0.25">
      <c r="A36" s="25" t="s">
        <v>35</v>
      </c>
      <c r="B36" s="6"/>
      <c r="C36" s="6"/>
      <c r="D36" s="6"/>
      <c r="E36" s="6"/>
    </row>
    <row r="37" spans="1:5" ht="13.5" thickTop="1" x14ac:dyDescent="0.2">
      <c r="A37" s="29"/>
      <c r="C37" s="85" t="s">
        <v>36</v>
      </c>
      <c r="D37" s="15"/>
      <c r="E37" s="16"/>
    </row>
    <row r="38" spans="1:5" x14ac:dyDescent="0.2">
      <c r="A38" s="25" t="s">
        <v>37</v>
      </c>
      <c r="B38" s="6"/>
      <c r="C38" s="17"/>
      <c r="D38" s="18"/>
      <c r="E38" s="19"/>
    </row>
    <row r="39" spans="1:5" x14ac:dyDescent="0.2">
      <c r="A39" s="25" t="s">
        <v>38</v>
      </c>
      <c r="B39" s="6"/>
      <c r="C39" s="17" t="s">
        <v>39</v>
      </c>
      <c r="D39" s="18"/>
      <c r="E39" s="27" t="s">
        <v>40</v>
      </c>
    </row>
    <row r="40" spans="1:5" ht="13.5" thickBot="1" x14ac:dyDescent="0.25">
      <c r="A40" s="25" t="s">
        <v>41</v>
      </c>
      <c r="B40" s="6"/>
      <c r="C40" s="20" t="s">
        <v>42</v>
      </c>
      <c r="D40" s="21"/>
      <c r="E40" s="26" t="s">
        <v>43</v>
      </c>
    </row>
    <row r="41" spans="1:5" ht="13.5" thickTop="1" x14ac:dyDescent="0.2">
      <c r="A41" s="36" t="s">
        <v>44</v>
      </c>
      <c r="B41" s="6"/>
      <c r="C41" s="6"/>
      <c r="D41" s="6"/>
      <c r="E41" s="6"/>
    </row>
  </sheetData>
  <sheetProtection algorithmName="SHA-512" hashValue="JhO4vzU0goMTHGw8NWzyh7GgP43nn+UsK1v3IOrc4cmLBjyIktg+q26svP40dSGn2CpUOnZtpJ5xvv7xHmWXdA==" saltValue="7BufLzEg+4jP9up2RQbg3Q==" spinCount="100000" sheet="1" objects="1" scenarios="1" formatCells="0"/>
  <pageMargins left="0.5" right="0.25" top="0.70145833333333296" bottom="0.75" header="0.5" footer="0.25"/>
  <pageSetup scale="91" orientation="portrait" r:id="rId1"/>
  <headerFooter alignWithMargins="0">
    <oddHeader xml:space="preserve">&amp;C&amp;"Arial,Bold"&amp;12Nevada Department of Education
State or Federal Budget Expenditure Summary
</oddHeader>
    <oddFooter xml:space="preserve">&amp;L&amp;"Arial,Bold"
&amp;"Arial,Bold Italic"Revised 01/30/17&amp;C840-4 (10.3)
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M237"/>
  <sheetViews>
    <sheetView workbookViewId="0">
      <pane ySplit="7" topLeftCell="A8" activePane="bottomLeft" state="frozen"/>
      <selection pane="bottomLeft" activeCell="D254" sqref="D254"/>
    </sheetView>
  </sheetViews>
  <sheetFormatPr defaultColWidth="9.140625" defaultRowHeight="12.75" x14ac:dyDescent="0.2"/>
  <cols>
    <col min="1" max="1" width="8.7109375" style="48" customWidth="1"/>
    <col min="2" max="2" width="9.28515625" style="48" customWidth="1"/>
    <col min="3" max="3" width="31.7109375" style="76" customWidth="1"/>
    <col min="4" max="4" width="6.7109375" style="48" customWidth="1"/>
    <col min="5" max="5" width="10.7109375" style="48" customWidth="1"/>
    <col min="6" max="6" width="17.7109375" style="48" customWidth="1"/>
    <col min="7" max="7" width="13.7109375" style="65" customWidth="1"/>
    <col min="8" max="8" width="17.42578125" style="65" customWidth="1"/>
    <col min="9" max="9" width="13.7109375" style="48" customWidth="1"/>
    <col min="10" max="16384" width="9.140625" style="48"/>
  </cols>
  <sheetData>
    <row r="1" spans="1:11" x14ac:dyDescent="0.2">
      <c r="A1" s="47"/>
      <c r="B1" s="47"/>
      <c r="C1" s="86"/>
      <c r="D1" s="87"/>
      <c r="E1" s="87"/>
      <c r="F1" s="87"/>
      <c r="G1" s="88"/>
      <c r="H1" s="88"/>
      <c r="I1" s="89"/>
      <c r="J1" s="89"/>
      <c r="K1" s="89"/>
    </row>
    <row r="2" spans="1:11" x14ac:dyDescent="0.2">
      <c r="A2" s="49" t="s">
        <v>45</v>
      </c>
      <c r="B2" s="49"/>
      <c r="C2" s="90" t="str">
        <f>'FY 18 Summary '!B3</f>
        <v>Washoe County School District</v>
      </c>
      <c r="D2" s="87"/>
      <c r="E2" s="87"/>
      <c r="F2" s="87"/>
      <c r="G2" s="51" t="s">
        <v>46</v>
      </c>
      <c r="H2" s="50" t="str">
        <f>+'FY 18 Summary '!D3</f>
        <v>19-241-16000</v>
      </c>
      <c r="I2" s="89"/>
      <c r="J2" s="89"/>
      <c r="K2" s="89"/>
    </row>
    <row r="3" spans="1:11" x14ac:dyDescent="0.2">
      <c r="A3" s="51" t="s">
        <v>47</v>
      </c>
      <c r="B3" s="51"/>
      <c r="C3" s="66" t="str">
        <f>'FY 18 Summary '!D5</f>
        <v>NW RPDP</v>
      </c>
      <c r="D3" s="91"/>
      <c r="E3" s="87"/>
      <c r="F3" s="87"/>
      <c r="G3" s="51" t="s">
        <v>48</v>
      </c>
      <c r="H3" s="52">
        <f>'FY 18 Summary '!E6</f>
        <v>2019</v>
      </c>
      <c r="I3" s="92"/>
      <c r="J3" s="93"/>
      <c r="K3" s="93"/>
    </row>
    <row r="4" spans="1:11" x14ac:dyDescent="0.2">
      <c r="A4" s="49"/>
      <c r="B4" s="49"/>
      <c r="C4" s="94"/>
      <c r="D4" s="49"/>
      <c r="E4" s="87"/>
      <c r="F4" s="87"/>
      <c r="G4" s="88"/>
      <c r="H4" s="88"/>
      <c r="I4" s="92"/>
      <c r="J4" s="93"/>
      <c r="K4" s="93"/>
    </row>
    <row r="5" spans="1:11" s="53" customFormat="1" x14ac:dyDescent="0.2">
      <c r="A5" s="95"/>
      <c r="B5" s="95"/>
      <c r="C5" s="96"/>
      <c r="D5" s="95"/>
      <c r="E5" s="95"/>
      <c r="F5" s="95"/>
      <c r="G5" s="97"/>
      <c r="H5" s="97"/>
      <c r="I5" s="95"/>
      <c r="J5" s="95"/>
      <c r="K5" s="95"/>
    </row>
    <row r="6" spans="1:11" ht="13.5" thickBot="1" x14ac:dyDescent="0.25">
      <c r="A6" s="95"/>
      <c r="B6" s="95" t="s">
        <v>49</v>
      </c>
      <c r="C6" s="96" t="s">
        <v>50</v>
      </c>
      <c r="D6" s="95" t="s">
        <v>51</v>
      </c>
      <c r="E6" s="95" t="s">
        <v>52</v>
      </c>
      <c r="F6" s="95" t="s">
        <v>53</v>
      </c>
      <c r="G6" s="97" t="s">
        <v>54</v>
      </c>
      <c r="H6" s="98"/>
      <c r="I6" s="89"/>
      <c r="J6" s="89"/>
      <c r="K6" s="89"/>
    </row>
    <row r="7" spans="1:11" ht="27.75" customHeight="1" thickBot="1" x14ac:dyDescent="0.25">
      <c r="A7" s="42" t="s">
        <v>55</v>
      </c>
      <c r="B7" s="42" t="s">
        <v>56</v>
      </c>
      <c r="C7" s="42" t="s">
        <v>57</v>
      </c>
      <c r="D7" s="99" t="s">
        <v>58</v>
      </c>
      <c r="E7" s="42" t="s">
        <v>59</v>
      </c>
      <c r="F7" s="99" t="s">
        <v>60</v>
      </c>
      <c r="G7" s="100" t="s">
        <v>61</v>
      </c>
      <c r="H7" s="101" t="s">
        <v>62</v>
      </c>
      <c r="I7" s="89"/>
      <c r="J7" s="89"/>
      <c r="K7" s="89"/>
    </row>
    <row r="8" spans="1:11" x14ac:dyDescent="0.2">
      <c r="A8" s="102"/>
      <c r="B8" s="102">
        <v>100</v>
      </c>
      <c r="C8" s="103" t="s">
        <v>63</v>
      </c>
      <c r="D8" s="104"/>
      <c r="E8" s="105"/>
      <c r="F8" s="106"/>
      <c r="G8" s="107"/>
      <c r="H8" s="108"/>
      <c r="I8" s="89"/>
      <c r="J8" s="89"/>
      <c r="K8" s="89"/>
    </row>
    <row r="9" spans="1:11" x14ac:dyDescent="0.2">
      <c r="A9" s="77"/>
      <c r="B9" s="77">
        <v>1110</v>
      </c>
      <c r="C9" s="78" t="s">
        <v>64</v>
      </c>
      <c r="D9" s="109"/>
      <c r="E9" s="110"/>
      <c r="F9" s="111"/>
      <c r="G9" s="112">
        <f t="shared" ref="G9:G22" si="0">SUM(E9*F9)</f>
        <v>0</v>
      </c>
      <c r="H9" s="113"/>
      <c r="I9" s="89"/>
      <c r="J9" s="89"/>
      <c r="K9" s="89"/>
    </row>
    <row r="10" spans="1:11" x14ac:dyDescent="0.2">
      <c r="A10" s="77"/>
      <c r="B10" s="77">
        <v>1111</v>
      </c>
      <c r="C10" s="78" t="s">
        <v>65</v>
      </c>
      <c r="D10" s="109"/>
      <c r="E10" s="110"/>
      <c r="F10" s="111"/>
      <c r="G10" s="112">
        <f t="shared" si="0"/>
        <v>0</v>
      </c>
      <c r="H10" s="113"/>
      <c r="I10" s="89"/>
      <c r="J10" s="89"/>
      <c r="K10" s="89"/>
    </row>
    <row r="11" spans="1:11" x14ac:dyDescent="0.2">
      <c r="A11" s="77"/>
      <c r="B11" s="77">
        <v>1230</v>
      </c>
      <c r="C11" s="78" t="s">
        <v>66</v>
      </c>
      <c r="D11" s="109"/>
      <c r="E11" s="110"/>
      <c r="F11" s="111"/>
      <c r="G11" s="112">
        <f t="shared" si="0"/>
        <v>0</v>
      </c>
      <c r="H11" s="113"/>
      <c r="I11" s="89"/>
      <c r="J11" s="89"/>
      <c r="K11" s="89"/>
    </row>
    <row r="12" spans="1:11" x14ac:dyDescent="0.2">
      <c r="A12" s="77"/>
      <c r="B12" s="77">
        <v>1170</v>
      </c>
      <c r="C12" s="78" t="s">
        <v>67</v>
      </c>
      <c r="D12" s="109"/>
      <c r="E12" s="110"/>
      <c r="F12" s="111"/>
      <c r="G12" s="112">
        <f t="shared" si="0"/>
        <v>0</v>
      </c>
      <c r="H12" s="113"/>
      <c r="I12" s="89"/>
      <c r="J12" s="89"/>
      <c r="K12" s="89"/>
    </row>
    <row r="13" spans="1:11" x14ac:dyDescent="0.2">
      <c r="A13" s="77"/>
      <c r="B13" s="77">
        <v>1120</v>
      </c>
      <c r="C13" s="78" t="s">
        <v>68</v>
      </c>
      <c r="D13" s="109"/>
      <c r="E13" s="110"/>
      <c r="F13" s="111"/>
      <c r="G13" s="112">
        <f t="shared" si="0"/>
        <v>0</v>
      </c>
      <c r="H13" s="113"/>
      <c r="I13" s="89"/>
      <c r="J13" s="89"/>
      <c r="K13" s="89"/>
    </row>
    <row r="14" spans="1:11" x14ac:dyDescent="0.2">
      <c r="A14" s="77"/>
      <c r="B14" s="77">
        <v>1121</v>
      </c>
      <c r="C14" s="78" t="s">
        <v>69</v>
      </c>
      <c r="D14" s="109"/>
      <c r="E14" s="110"/>
      <c r="F14" s="111"/>
      <c r="G14" s="112">
        <f t="shared" si="0"/>
        <v>0</v>
      </c>
      <c r="H14" s="113"/>
      <c r="I14" s="89"/>
      <c r="J14" s="89"/>
      <c r="K14" s="89"/>
    </row>
    <row r="15" spans="1:11" x14ac:dyDescent="0.2">
      <c r="A15" s="77"/>
      <c r="B15" s="77">
        <v>1690</v>
      </c>
      <c r="C15" s="78" t="s">
        <v>70</v>
      </c>
      <c r="D15" s="109"/>
      <c r="E15" s="110"/>
      <c r="F15" s="111"/>
      <c r="G15" s="112">
        <f t="shared" si="0"/>
        <v>0</v>
      </c>
      <c r="H15" s="113"/>
      <c r="I15" s="89"/>
      <c r="J15" s="89"/>
      <c r="K15" s="89"/>
    </row>
    <row r="16" spans="1:11" x14ac:dyDescent="0.2">
      <c r="A16" s="77"/>
      <c r="B16" s="77">
        <v>1691</v>
      </c>
      <c r="C16" s="78" t="s">
        <v>71</v>
      </c>
      <c r="D16" s="109"/>
      <c r="E16" s="110"/>
      <c r="F16" s="111"/>
      <c r="G16" s="112">
        <f t="shared" si="0"/>
        <v>0</v>
      </c>
      <c r="H16" s="113"/>
      <c r="I16" s="89"/>
      <c r="J16" s="89"/>
      <c r="K16" s="89"/>
    </row>
    <row r="17" spans="1:8" x14ac:dyDescent="0.2">
      <c r="A17" s="77"/>
      <c r="B17" s="77">
        <v>1691</v>
      </c>
      <c r="C17" s="78" t="s">
        <v>72</v>
      </c>
      <c r="D17" s="109"/>
      <c r="E17" s="110"/>
      <c r="F17" s="111"/>
      <c r="G17" s="112">
        <f t="shared" si="0"/>
        <v>0</v>
      </c>
      <c r="H17" s="113"/>
    </row>
    <row r="18" spans="1:8" x14ac:dyDescent="0.2">
      <c r="A18" s="77"/>
      <c r="B18" s="77">
        <v>1210</v>
      </c>
      <c r="C18" s="78" t="s">
        <v>73</v>
      </c>
      <c r="D18" s="109"/>
      <c r="E18" s="110"/>
      <c r="F18" s="111"/>
      <c r="G18" s="112">
        <f t="shared" si="0"/>
        <v>0</v>
      </c>
      <c r="H18" s="113"/>
    </row>
    <row r="19" spans="1:8" x14ac:dyDescent="0.2">
      <c r="A19" s="77"/>
      <c r="B19" s="77"/>
      <c r="C19" s="78"/>
      <c r="D19" s="109"/>
      <c r="E19" s="110"/>
      <c r="F19" s="111"/>
      <c r="G19" s="112">
        <f t="shared" si="0"/>
        <v>0</v>
      </c>
      <c r="H19" s="113"/>
    </row>
    <row r="20" spans="1:8" x14ac:dyDescent="0.2">
      <c r="A20" s="77"/>
      <c r="B20" s="77"/>
      <c r="C20" s="78"/>
      <c r="D20" s="109"/>
      <c r="E20" s="110"/>
      <c r="F20" s="111"/>
      <c r="G20" s="112">
        <f t="shared" si="0"/>
        <v>0</v>
      </c>
      <c r="H20" s="113"/>
    </row>
    <row r="21" spans="1:8" x14ac:dyDescent="0.2">
      <c r="A21" s="77"/>
      <c r="B21" s="77"/>
      <c r="C21" s="78"/>
      <c r="D21" s="109"/>
      <c r="E21" s="110"/>
      <c r="F21" s="111"/>
      <c r="G21" s="112">
        <f t="shared" si="0"/>
        <v>0</v>
      </c>
      <c r="H21" s="113"/>
    </row>
    <row r="22" spans="1:8" ht="13.5" thickBot="1" x14ac:dyDescent="0.25">
      <c r="A22" s="114"/>
      <c r="B22" s="114"/>
      <c r="C22" s="71"/>
      <c r="D22" s="115"/>
      <c r="E22" s="116"/>
      <c r="F22" s="117"/>
      <c r="G22" s="118">
        <f t="shared" si="0"/>
        <v>0</v>
      </c>
      <c r="H22" s="119"/>
    </row>
    <row r="23" spans="1:8" x14ac:dyDescent="0.2">
      <c r="A23" s="120"/>
      <c r="B23" s="120"/>
      <c r="C23" s="121" t="s">
        <v>74</v>
      </c>
      <c r="D23" s="122"/>
      <c r="E23" s="122"/>
      <c r="F23" s="123"/>
      <c r="G23" s="124"/>
      <c r="H23" s="113"/>
    </row>
    <row r="24" spans="1:8" ht="40.5" customHeight="1" x14ac:dyDescent="0.2">
      <c r="A24" s="120"/>
      <c r="B24" s="120"/>
      <c r="C24"/>
      <c r="D24"/>
      <c r="E24"/>
      <c r="F24"/>
      <c r="G24" s="124"/>
      <c r="H24" s="113"/>
    </row>
    <row r="25" spans="1:8" ht="42.75" customHeight="1" x14ac:dyDescent="0.2">
      <c r="A25" s="120"/>
      <c r="B25" s="120"/>
      <c r="C25"/>
      <c r="D25"/>
      <c r="E25"/>
      <c r="F25"/>
      <c r="G25" s="124"/>
      <c r="H25" s="113"/>
    </row>
    <row r="26" spans="1:8" ht="42.75" customHeight="1" x14ac:dyDescent="0.2">
      <c r="A26" s="120"/>
      <c r="B26" s="120"/>
      <c r="C26"/>
      <c r="D26"/>
      <c r="E26"/>
      <c r="F26"/>
      <c r="G26" s="124"/>
      <c r="H26" s="113"/>
    </row>
    <row r="27" spans="1:8" ht="42.75" customHeight="1" x14ac:dyDescent="0.2">
      <c r="A27" s="120"/>
      <c r="B27" s="120"/>
      <c r="C27"/>
      <c r="D27"/>
      <c r="E27"/>
      <c r="F27"/>
      <c r="G27" s="124"/>
      <c r="H27" s="113"/>
    </row>
    <row r="28" spans="1:8" ht="13.5" thickBot="1" x14ac:dyDescent="0.25">
      <c r="A28" s="120"/>
      <c r="B28" s="120"/>
      <c r="C28"/>
      <c r="D28"/>
      <c r="E28"/>
      <c r="F28"/>
      <c r="G28" s="124"/>
      <c r="H28" s="113"/>
    </row>
    <row r="29" spans="1:8" ht="13.5" thickBot="1" x14ac:dyDescent="0.25">
      <c r="A29" s="125"/>
      <c r="B29" s="125"/>
      <c r="C29" s="126"/>
      <c r="D29" s="127"/>
      <c r="E29" s="127"/>
      <c r="F29" s="54" t="s">
        <v>75</v>
      </c>
      <c r="G29" s="128"/>
      <c r="H29" s="129">
        <f>SUM(G9:G22)</f>
        <v>0</v>
      </c>
    </row>
    <row r="30" spans="1:8" x14ac:dyDescent="0.2">
      <c r="A30" s="102"/>
      <c r="B30" s="102">
        <v>200</v>
      </c>
      <c r="C30" s="130" t="s">
        <v>76</v>
      </c>
      <c r="D30" s="104"/>
      <c r="E30" s="131"/>
      <c r="F30" s="132"/>
      <c r="G30" s="107"/>
      <c r="H30" s="113"/>
    </row>
    <row r="31" spans="1:8" x14ac:dyDescent="0.2">
      <c r="A31" s="77"/>
      <c r="B31" s="77">
        <v>2100</v>
      </c>
      <c r="C31" s="78" t="s">
        <v>77</v>
      </c>
      <c r="D31" s="133"/>
      <c r="E31" s="134">
        <v>8350</v>
      </c>
      <c r="F31" s="135"/>
      <c r="G31" s="112">
        <f t="shared" ref="G31:G40" si="1">ROUNDUP(E31*F31,0)</f>
        <v>0</v>
      </c>
      <c r="H31" s="113"/>
    </row>
    <row r="32" spans="1:8" x14ac:dyDescent="0.2">
      <c r="A32" s="77"/>
      <c r="B32" s="77">
        <v>2101</v>
      </c>
      <c r="C32" s="78" t="s">
        <v>78</v>
      </c>
      <c r="D32" s="133"/>
      <c r="E32" s="134">
        <v>75</v>
      </c>
      <c r="F32" s="136"/>
      <c r="G32" s="112">
        <f t="shared" si="1"/>
        <v>0</v>
      </c>
      <c r="H32" s="113"/>
    </row>
    <row r="33" spans="1:8" x14ac:dyDescent="0.2">
      <c r="A33" s="77"/>
      <c r="B33" s="77">
        <v>2101</v>
      </c>
      <c r="C33" s="78" t="s">
        <v>79</v>
      </c>
      <c r="D33" s="133"/>
      <c r="E33" s="134">
        <v>400</v>
      </c>
      <c r="F33" s="135"/>
      <c r="G33" s="112">
        <f t="shared" si="1"/>
        <v>0</v>
      </c>
      <c r="H33" s="113"/>
    </row>
    <row r="34" spans="1:8" x14ac:dyDescent="0.2">
      <c r="A34" s="77"/>
      <c r="B34" s="77">
        <v>2102</v>
      </c>
      <c r="C34" s="78" t="s">
        <v>80</v>
      </c>
      <c r="D34" s="133"/>
      <c r="E34" s="137">
        <v>2.5000000000000001E-3</v>
      </c>
      <c r="F34" s="138"/>
      <c r="G34" s="112">
        <f t="shared" si="1"/>
        <v>0</v>
      </c>
      <c r="H34" s="113"/>
    </row>
    <row r="35" spans="1:8" x14ac:dyDescent="0.2">
      <c r="A35" s="77"/>
      <c r="B35" s="77">
        <v>2200</v>
      </c>
      <c r="C35" s="78" t="s">
        <v>81</v>
      </c>
      <c r="D35" s="133"/>
      <c r="E35" s="137">
        <v>6.2E-2</v>
      </c>
      <c r="F35" s="138"/>
      <c r="G35" s="112">
        <f t="shared" si="1"/>
        <v>0</v>
      </c>
      <c r="H35" s="113"/>
    </row>
    <row r="36" spans="1:8" x14ac:dyDescent="0.2">
      <c r="A36" s="77"/>
      <c r="B36" s="77">
        <v>2300</v>
      </c>
      <c r="C36" s="78" t="s">
        <v>82</v>
      </c>
      <c r="D36" s="133"/>
      <c r="E36" s="137">
        <v>0.28000000000000003</v>
      </c>
      <c r="F36" s="138"/>
      <c r="G36" s="112">
        <f t="shared" si="1"/>
        <v>0</v>
      </c>
      <c r="H36" s="113"/>
    </row>
    <row r="37" spans="1:8" x14ac:dyDescent="0.2">
      <c r="A37" s="77"/>
      <c r="B37" s="77">
        <v>2300</v>
      </c>
      <c r="C37" s="78" t="s">
        <v>83</v>
      </c>
      <c r="D37" s="133"/>
      <c r="E37" s="137">
        <v>0.14499999999999999</v>
      </c>
      <c r="F37" s="138"/>
      <c r="G37" s="112">
        <f t="shared" si="1"/>
        <v>0</v>
      </c>
      <c r="H37" s="113"/>
    </row>
    <row r="38" spans="1:8" x14ac:dyDescent="0.2">
      <c r="A38" s="77"/>
      <c r="B38" s="77">
        <v>2400</v>
      </c>
      <c r="C38" s="78" t="s">
        <v>84</v>
      </c>
      <c r="D38" s="133"/>
      <c r="E38" s="137">
        <v>1.4500000000000001E-2</v>
      </c>
      <c r="F38" s="138"/>
      <c r="G38" s="112">
        <f t="shared" si="1"/>
        <v>0</v>
      </c>
      <c r="H38" s="113"/>
    </row>
    <row r="39" spans="1:8" x14ac:dyDescent="0.2">
      <c r="A39" s="77"/>
      <c r="B39" s="77">
        <v>2700</v>
      </c>
      <c r="C39" s="78" t="s">
        <v>85</v>
      </c>
      <c r="D39" s="133"/>
      <c r="E39" s="137">
        <v>7.4999999999999997E-3</v>
      </c>
      <c r="F39" s="138"/>
      <c r="G39" s="112">
        <f t="shared" si="1"/>
        <v>0</v>
      </c>
      <c r="H39" s="113"/>
    </row>
    <row r="40" spans="1:8" x14ac:dyDescent="0.2">
      <c r="A40" s="77"/>
      <c r="B40" s="77">
        <v>2880</v>
      </c>
      <c r="C40" s="78" t="s">
        <v>86</v>
      </c>
      <c r="D40" s="133"/>
      <c r="E40" s="134">
        <v>600</v>
      </c>
      <c r="F40" s="135"/>
      <c r="G40" s="112">
        <f t="shared" si="1"/>
        <v>0</v>
      </c>
      <c r="H40" s="113"/>
    </row>
    <row r="41" spans="1:8" ht="13.5" thickBot="1" x14ac:dyDescent="0.25">
      <c r="A41" s="114"/>
      <c r="B41" s="114"/>
      <c r="C41" s="71"/>
      <c r="D41" s="114"/>
      <c r="E41" s="139"/>
      <c r="F41" s="140"/>
      <c r="G41" s="119"/>
      <c r="H41" s="119"/>
    </row>
    <row r="42" spans="1:8" x14ac:dyDescent="0.2">
      <c r="A42" s="120"/>
      <c r="B42" s="120"/>
      <c r="C42" s="121" t="s">
        <v>74</v>
      </c>
      <c r="D42" s="141"/>
      <c r="E42" s="141"/>
      <c r="F42" s="142"/>
      <c r="G42" s="124"/>
      <c r="H42" s="113"/>
    </row>
    <row r="43" spans="1:8" x14ac:dyDescent="0.2">
      <c r="A43" s="120"/>
      <c r="B43" s="120"/>
      <c r="C43"/>
      <c r="D43"/>
      <c r="E43"/>
      <c r="F43"/>
      <c r="G43" s="124"/>
      <c r="H43" s="113"/>
    </row>
    <row r="44" spans="1:8" x14ac:dyDescent="0.2">
      <c r="A44" s="120"/>
      <c r="B44" s="120"/>
      <c r="C44" t="s">
        <v>87</v>
      </c>
      <c r="D44"/>
      <c r="E44"/>
      <c r="F44"/>
      <c r="G44" s="124"/>
      <c r="H44" s="113"/>
    </row>
    <row r="45" spans="1:8" ht="13.5" thickBot="1" x14ac:dyDescent="0.25">
      <c r="A45" s="120"/>
      <c r="B45" s="120"/>
      <c r="C45"/>
      <c r="D45"/>
      <c r="E45"/>
      <c r="F45"/>
      <c r="G45" s="124"/>
      <c r="H45" s="113"/>
    </row>
    <row r="46" spans="1:8" ht="13.5" thickBot="1" x14ac:dyDescent="0.25">
      <c r="A46" s="125"/>
      <c r="B46" s="125"/>
      <c r="C46" s="126"/>
      <c r="D46" s="127"/>
      <c r="E46" s="127"/>
      <c r="F46" s="56" t="s">
        <v>88</v>
      </c>
      <c r="G46" s="128"/>
      <c r="H46" s="129">
        <f>SUM(G31:G41)</f>
        <v>0</v>
      </c>
    </row>
    <row r="47" spans="1:8" x14ac:dyDescent="0.2">
      <c r="A47" s="102"/>
      <c r="B47" s="102">
        <v>300</v>
      </c>
      <c r="C47" s="67" t="s">
        <v>89</v>
      </c>
      <c r="D47" s="104"/>
      <c r="E47" s="104"/>
      <c r="F47" s="143"/>
      <c r="G47" s="107"/>
      <c r="H47" s="113"/>
    </row>
    <row r="48" spans="1:8" x14ac:dyDescent="0.2">
      <c r="A48" s="144"/>
      <c r="B48" s="144"/>
      <c r="C48" s="68"/>
      <c r="D48" s="77"/>
      <c r="E48" s="120"/>
      <c r="F48" s="143"/>
      <c r="G48" s="124"/>
      <c r="H48" s="113"/>
    </row>
    <row r="49" spans="1:8" x14ac:dyDescent="0.2">
      <c r="A49" s="77"/>
      <c r="B49" s="77">
        <v>3200</v>
      </c>
      <c r="C49" s="78" t="s">
        <v>90</v>
      </c>
      <c r="D49" s="77"/>
      <c r="E49" s="145"/>
      <c r="F49" s="146"/>
      <c r="G49" s="112">
        <f t="shared" ref="G49:G51" si="2">SUM(E49*F49)</f>
        <v>0</v>
      </c>
      <c r="H49" s="113"/>
    </row>
    <row r="50" spans="1:8" x14ac:dyDescent="0.2">
      <c r="A50" s="77"/>
      <c r="B50" s="77"/>
      <c r="C50" s="78"/>
      <c r="D50" s="77"/>
      <c r="E50" s="145"/>
      <c r="F50" s="146"/>
      <c r="G50" s="112">
        <f t="shared" si="2"/>
        <v>0</v>
      </c>
      <c r="H50" s="113"/>
    </row>
    <row r="51" spans="1:8" x14ac:dyDescent="0.2">
      <c r="A51" s="77"/>
      <c r="B51" s="77"/>
      <c r="C51" s="78"/>
      <c r="D51" s="77"/>
      <c r="E51" s="145"/>
      <c r="F51" s="146"/>
      <c r="G51" s="112">
        <f t="shared" si="2"/>
        <v>0</v>
      </c>
      <c r="H51" s="147"/>
    </row>
    <row r="52" spans="1:8" x14ac:dyDescent="0.2">
      <c r="A52" s="77"/>
      <c r="B52" s="77"/>
      <c r="C52" s="78"/>
      <c r="D52" s="77"/>
      <c r="E52" s="77"/>
      <c r="F52" s="148"/>
      <c r="G52" s="149"/>
      <c r="H52" s="113"/>
    </row>
    <row r="53" spans="1:8" x14ac:dyDescent="0.2">
      <c r="A53" s="77"/>
      <c r="B53" s="77">
        <v>3300</v>
      </c>
      <c r="C53" s="78" t="s">
        <v>91</v>
      </c>
      <c r="D53" s="77"/>
      <c r="E53" s="145"/>
      <c r="F53" s="146"/>
      <c r="G53" s="112">
        <f t="shared" ref="G53:G59" si="3">SUM(E53*F53)</f>
        <v>0</v>
      </c>
      <c r="H53" s="113"/>
    </row>
    <row r="54" spans="1:8" x14ac:dyDescent="0.2">
      <c r="A54" s="77"/>
      <c r="B54" s="77"/>
      <c r="C54" s="78"/>
      <c r="D54" s="77"/>
      <c r="E54" s="145"/>
      <c r="F54" s="146"/>
      <c r="G54" s="112">
        <f t="shared" si="3"/>
        <v>0</v>
      </c>
      <c r="H54" s="113"/>
    </row>
    <row r="55" spans="1:8" x14ac:dyDescent="0.2">
      <c r="A55" s="77"/>
      <c r="B55" s="77"/>
      <c r="C55" s="78"/>
      <c r="D55" s="77"/>
      <c r="E55" s="145"/>
      <c r="F55" s="146"/>
      <c r="G55" s="112">
        <f t="shared" si="3"/>
        <v>0</v>
      </c>
      <c r="H55" s="113"/>
    </row>
    <row r="56" spans="1:8" x14ac:dyDescent="0.2">
      <c r="A56" s="77"/>
      <c r="B56" s="77"/>
      <c r="C56" s="78"/>
      <c r="D56" s="77"/>
      <c r="E56" s="77"/>
      <c r="F56" s="148"/>
      <c r="G56" s="149"/>
      <c r="H56" s="113"/>
    </row>
    <row r="57" spans="1:8" x14ac:dyDescent="0.2">
      <c r="A57" s="77"/>
      <c r="B57" s="77">
        <v>3400</v>
      </c>
      <c r="C57" s="78" t="s">
        <v>92</v>
      </c>
      <c r="D57" s="77"/>
      <c r="E57" s="145"/>
      <c r="F57" s="146"/>
      <c r="G57" s="112">
        <f t="shared" si="3"/>
        <v>0</v>
      </c>
      <c r="H57" s="113"/>
    </row>
    <row r="58" spans="1:8" x14ac:dyDescent="0.2">
      <c r="A58" s="77"/>
      <c r="B58" s="77"/>
      <c r="C58" s="78"/>
      <c r="D58" s="77"/>
      <c r="E58" s="145"/>
      <c r="F58" s="146"/>
      <c r="G58" s="112">
        <f t="shared" si="3"/>
        <v>0</v>
      </c>
      <c r="H58" s="113"/>
    </row>
    <row r="59" spans="1:8" ht="13.5" thickBot="1" x14ac:dyDescent="0.25">
      <c r="A59" s="125"/>
      <c r="B59" s="125"/>
      <c r="C59" s="71"/>
      <c r="D59" s="114"/>
      <c r="E59" s="150"/>
      <c r="F59" s="151"/>
      <c r="G59" s="118">
        <f t="shared" si="3"/>
        <v>0</v>
      </c>
      <c r="H59" s="119"/>
    </row>
    <row r="60" spans="1:8" x14ac:dyDescent="0.2">
      <c r="A60" s="120"/>
      <c r="B60" s="120"/>
      <c r="C60" s="152" t="s">
        <v>74</v>
      </c>
      <c r="D60" s="153"/>
      <c r="E60" s="153"/>
      <c r="F60" s="154"/>
      <c r="G60" s="124"/>
      <c r="H60" s="113"/>
    </row>
    <row r="61" spans="1:8" ht="54" customHeight="1" x14ac:dyDescent="0.2">
      <c r="A61" s="120"/>
      <c r="B61" s="120"/>
      <c r="C61"/>
      <c r="D61"/>
      <c r="E61"/>
      <c r="F61"/>
      <c r="G61" s="124"/>
      <c r="H61" s="113"/>
    </row>
    <row r="62" spans="1:8" ht="59.25" customHeight="1" x14ac:dyDescent="0.2">
      <c r="A62" s="120"/>
      <c r="B62" s="120"/>
      <c r="C62"/>
      <c r="D62"/>
      <c r="E62"/>
      <c r="F62"/>
      <c r="G62" s="124"/>
      <c r="H62" s="113"/>
    </row>
    <row r="63" spans="1:8" ht="27.75" customHeight="1" x14ac:dyDescent="0.2">
      <c r="A63" s="120"/>
      <c r="B63" s="120"/>
      <c r="C63"/>
      <c r="D63"/>
      <c r="E63"/>
      <c r="F63"/>
      <c r="G63" s="124"/>
      <c r="H63" s="113"/>
    </row>
    <row r="64" spans="1:8" ht="30" customHeight="1" x14ac:dyDescent="0.2">
      <c r="A64" s="120"/>
      <c r="B64" s="120"/>
      <c r="C64"/>
      <c r="D64"/>
      <c r="E64"/>
      <c r="F64"/>
      <c r="G64" s="124"/>
      <c r="H64" s="113"/>
    </row>
    <row r="65" spans="1:10" ht="13.5" thickBot="1" x14ac:dyDescent="0.25">
      <c r="A65" s="120"/>
      <c r="B65" s="120"/>
      <c r="C65"/>
      <c r="D65"/>
      <c r="E65"/>
      <c r="F65"/>
      <c r="G65" s="124"/>
      <c r="H65" s="113"/>
      <c r="I65" s="89"/>
      <c r="J65" s="89"/>
    </row>
    <row r="66" spans="1:10" ht="13.5" thickBot="1" x14ac:dyDescent="0.25">
      <c r="A66" s="125"/>
      <c r="B66" s="125"/>
      <c r="C66" s="126"/>
      <c r="D66" s="127"/>
      <c r="E66" s="127"/>
      <c r="F66" s="56" t="s">
        <v>93</v>
      </c>
      <c r="G66" s="128"/>
      <c r="H66" s="129">
        <f>SUM(G48:G59)</f>
        <v>0</v>
      </c>
      <c r="I66" s="89"/>
      <c r="J66" s="89"/>
    </row>
    <row r="67" spans="1:10" x14ac:dyDescent="0.2">
      <c r="A67" s="102"/>
      <c r="B67" s="102">
        <v>400</v>
      </c>
      <c r="C67" s="69" t="s">
        <v>94</v>
      </c>
      <c r="D67" s="155"/>
      <c r="E67" s="104"/>
      <c r="F67" s="156"/>
      <c r="G67" s="107"/>
      <c r="H67" s="113"/>
      <c r="I67" s="89"/>
      <c r="J67" s="89"/>
    </row>
    <row r="68" spans="1:10" x14ac:dyDescent="0.2">
      <c r="A68" s="120"/>
      <c r="B68" s="120"/>
      <c r="C68" s="78"/>
      <c r="D68" s="157"/>
      <c r="E68" s="120"/>
      <c r="F68" s="143"/>
      <c r="G68" s="124"/>
      <c r="H68" s="113"/>
      <c r="I68" s="89"/>
      <c r="J68" s="89"/>
    </row>
    <row r="69" spans="1:10" x14ac:dyDescent="0.2">
      <c r="A69" s="77"/>
      <c r="B69" s="77">
        <v>4100</v>
      </c>
      <c r="C69" s="78" t="s">
        <v>95</v>
      </c>
      <c r="D69" s="158"/>
      <c r="E69" s="145"/>
      <c r="F69" s="146"/>
      <c r="G69" s="112">
        <f>SUM(E69*F69)</f>
        <v>0</v>
      </c>
      <c r="H69" s="113"/>
      <c r="I69" s="89"/>
      <c r="J69" s="89"/>
    </row>
    <row r="70" spans="1:10" x14ac:dyDescent="0.2">
      <c r="A70" s="77"/>
      <c r="B70" s="77">
        <v>4300</v>
      </c>
      <c r="C70" s="78" t="s">
        <v>96</v>
      </c>
      <c r="D70" s="158"/>
      <c r="E70" s="145"/>
      <c r="F70" s="146"/>
      <c r="G70" s="112">
        <f t="shared" ref="G70:G71" si="4">SUM(E70*F70)</f>
        <v>0</v>
      </c>
      <c r="H70" s="113"/>
      <c r="I70" s="89"/>
      <c r="J70" s="89"/>
    </row>
    <row r="71" spans="1:10" x14ac:dyDescent="0.2">
      <c r="A71" s="77"/>
      <c r="B71" s="77">
        <v>4410</v>
      </c>
      <c r="C71" s="78" t="s">
        <v>97</v>
      </c>
      <c r="D71" s="158"/>
      <c r="E71" s="145"/>
      <c r="F71" s="146"/>
      <c r="G71" s="112">
        <f t="shared" si="4"/>
        <v>0</v>
      </c>
      <c r="H71" s="113"/>
      <c r="I71" s="89"/>
      <c r="J71" s="89"/>
    </row>
    <row r="72" spans="1:10" x14ac:dyDescent="0.2">
      <c r="A72" s="77"/>
      <c r="B72" s="120">
        <v>4500</v>
      </c>
      <c r="C72" s="70" t="s">
        <v>98</v>
      </c>
      <c r="D72" s="158"/>
      <c r="E72" s="145"/>
      <c r="F72" s="159"/>
      <c r="G72" s="160">
        <f t="shared" ref="G72:G74" si="5">SUM(E72*F72)</f>
        <v>0</v>
      </c>
      <c r="H72" s="113"/>
      <c r="I72" s="89"/>
      <c r="J72" s="89"/>
    </row>
    <row r="73" spans="1:10" x14ac:dyDescent="0.2">
      <c r="A73" s="77"/>
      <c r="B73" s="77"/>
      <c r="C73" s="78"/>
      <c r="D73" s="158"/>
      <c r="E73" s="145"/>
      <c r="F73" s="146"/>
      <c r="G73" s="160">
        <f t="shared" si="5"/>
        <v>0</v>
      </c>
      <c r="H73" s="113"/>
      <c r="I73" s="89"/>
      <c r="J73" s="89"/>
    </row>
    <row r="74" spans="1:10" ht="13.5" thickBot="1" x14ac:dyDescent="0.25">
      <c r="A74" s="125"/>
      <c r="B74" s="125"/>
      <c r="C74" s="71"/>
      <c r="D74" s="161"/>
      <c r="E74" s="150"/>
      <c r="F74" s="151"/>
      <c r="G74" s="118">
        <f t="shared" si="5"/>
        <v>0</v>
      </c>
      <c r="H74" s="162"/>
      <c r="I74" s="89"/>
      <c r="J74" s="89"/>
    </row>
    <row r="75" spans="1:10" x14ac:dyDescent="0.2">
      <c r="A75" s="120"/>
      <c r="B75" s="120"/>
      <c r="C75" s="121" t="s">
        <v>74</v>
      </c>
      <c r="D75" s="141"/>
      <c r="E75" s="141"/>
      <c r="F75" s="142"/>
      <c r="G75" s="124"/>
      <c r="H75" s="113"/>
      <c r="I75" s="89"/>
      <c r="J75" s="89"/>
    </row>
    <row r="76" spans="1:10" ht="46.5" customHeight="1" x14ac:dyDescent="0.2">
      <c r="A76" s="120"/>
      <c r="B76" s="120"/>
      <c r="C76"/>
      <c r="D76"/>
      <c r="E76"/>
      <c r="F76"/>
      <c r="G76" s="124"/>
      <c r="H76" s="113"/>
      <c r="I76" s="89"/>
      <c r="J76" s="92"/>
    </row>
    <row r="77" spans="1:10" x14ac:dyDescent="0.2">
      <c r="A77" s="120"/>
      <c r="B77" s="120"/>
      <c r="C77"/>
      <c r="D77"/>
      <c r="E77"/>
      <c r="F77"/>
      <c r="G77" s="124"/>
      <c r="H77" s="113"/>
      <c r="I77" s="89"/>
      <c r="J77" s="92"/>
    </row>
    <row r="78" spans="1:10" x14ac:dyDescent="0.2">
      <c r="A78" s="120"/>
      <c r="B78" s="120"/>
      <c r="C78"/>
      <c r="D78"/>
      <c r="E78"/>
      <c r="F78"/>
      <c r="G78" s="124"/>
      <c r="H78" s="113"/>
      <c r="I78" s="89"/>
      <c r="J78" s="89"/>
    </row>
    <row r="79" spans="1:10" ht="13.5" thickBot="1" x14ac:dyDescent="0.25">
      <c r="A79" s="120"/>
      <c r="B79" s="120"/>
      <c r="C79"/>
      <c r="D79"/>
      <c r="E79"/>
      <c r="F79"/>
      <c r="G79" s="124"/>
      <c r="H79" s="113"/>
      <c r="I79" s="89"/>
      <c r="J79" s="89"/>
    </row>
    <row r="80" spans="1:10" ht="13.5" thickBot="1" x14ac:dyDescent="0.25">
      <c r="A80" s="125"/>
      <c r="B80" s="125"/>
      <c r="C80" s="126"/>
      <c r="D80" s="127"/>
      <c r="E80" s="127"/>
      <c r="F80" s="54" t="s">
        <v>99</v>
      </c>
      <c r="G80" s="128"/>
      <c r="H80" s="129">
        <f>SUM(G69:G74)</f>
        <v>0</v>
      </c>
      <c r="I80" s="89"/>
      <c r="J80" s="89"/>
    </row>
    <row r="81" spans="1:8" x14ac:dyDescent="0.2">
      <c r="A81" s="102"/>
      <c r="B81" s="102">
        <v>500</v>
      </c>
      <c r="C81" s="57" t="s">
        <v>100</v>
      </c>
      <c r="D81" s="163"/>
      <c r="E81" s="164"/>
      <c r="F81" s="165"/>
      <c r="G81" s="149"/>
      <c r="H81" s="113"/>
    </row>
    <row r="82" spans="1:8" x14ac:dyDescent="0.2">
      <c r="A82" s="77"/>
      <c r="B82" s="77"/>
      <c r="C82" s="78"/>
      <c r="D82" s="77"/>
      <c r="E82" s="166"/>
      <c r="F82" s="167"/>
      <c r="G82" s="149"/>
      <c r="H82" s="147"/>
    </row>
    <row r="83" spans="1:8" x14ac:dyDescent="0.2">
      <c r="A83" s="77"/>
      <c r="B83" s="77">
        <v>5104</v>
      </c>
      <c r="C83" s="78" t="s">
        <v>101</v>
      </c>
      <c r="D83" s="77"/>
      <c r="E83" s="110"/>
      <c r="F83" s="111"/>
      <c r="G83" s="112">
        <f t="shared" ref="G83:G85" si="6">SUM(E83*F83)</f>
        <v>0</v>
      </c>
      <c r="H83" s="147"/>
    </row>
    <row r="84" spans="1:8" x14ac:dyDescent="0.2">
      <c r="A84" s="77"/>
      <c r="B84" s="77"/>
      <c r="C84" s="78"/>
      <c r="D84" s="77"/>
      <c r="E84" s="110"/>
      <c r="F84" s="111"/>
      <c r="G84" s="112">
        <f t="shared" si="6"/>
        <v>0</v>
      </c>
      <c r="H84" s="147"/>
    </row>
    <row r="85" spans="1:8" ht="13.5" thickBot="1" x14ac:dyDescent="0.25">
      <c r="A85" s="77"/>
      <c r="B85" s="77"/>
      <c r="C85" s="78"/>
      <c r="D85" s="77"/>
      <c r="E85" s="110"/>
      <c r="F85" s="111"/>
      <c r="G85" s="112">
        <f t="shared" si="6"/>
        <v>0</v>
      </c>
      <c r="H85" s="168">
        <f>SUM(G82:G85)</f>
        <v>0</v>
      </c>
    </row>
    <row r="86" spans="1:8" x14ac:dyDescent="0.2">
      <c r="A86" s="77"/>
      <c r="B86" s="77"/>
      <c r="C86" s="78"/>
      <c r="D86" s="77"/>
      <c r="E86" s="166"/>
      <c r="F86" s="167"/>
      <c r="G86" s="149"/>
      <c r="H86" s="147"/>
    </row>
    <row r="87" spans="1:8" x14ac:dyDescent="0.2">
      <c r="A87" s="77"/>
      <c r="B87" s="77">
        <v>5190</v>
      </c>
      <c r="C87" s="78" t="s">
        <v>102</v>
      </c>
      <c r="D87" s="77"/>
      <c r="E87" s="110"/>
      <c r="F87" s="111"/>
      <c r="G87" s="112">
        <f t="shared" ref="G87:G89" si="7">SUM(E87*F87)</f>
        <v>0</v>
      </c>
      <c r="H87" s="147"/>
    </row>
    <row r="88" spans="1:8" x14ac:dyDescent="0.2">
      <c r="A88" s="77"/>
      <c r="B88" s="77"/>
      <c r="C88" s="78"/>
      <c r="D88" s="77"/>
      <c r="E88" s="110"/>
      <c r="F88" s="111"/>
      <c r="G88" s="112">
        <f t="shared" si="7"/>
        <v>0</v>
      </c>
      <c r="H88" s="147"/>
    </row>
    <row r="89" spans="1:8" ht="13.5" thickBot="1" x14ac:dyDescent="0.25">
      <c r="A89" s="77"/>
      <c r="B89" s="77"/>
      <c r="C89" s="78"/>
      <c r="D89" s="77"/>
      <c r="E89" s="110"/>
      <c r="F89" s="111"/>
      <c r="G89" s="112">
        <f t="shared" si="7"/>
        <v>0</v>
      </c>
      <c r="H89" s="168">
        <f>SUM(G87:G89)</f>
        <v>0</v>
      </c>
    </row>
    <row r="90" spans="1:8" x14ac:dyDescent="0.2">
      <c r="A90" s="77"/>
      <c r="B90" s="77"/>
      <c r="C90" s="78"/>
      <c r="D90" s="77"/>
      <c r="E90" s="166"/>
      <c r="F90" s="167"/>
      <c r="G90" s="149"/>
      <c r="H90" s="147"/>
    </row>
    <row r="91" spans="1:8" x14ac:dyDescent="0.2">
      <c r="A91" s="77"/>
      <c r="B91" s="77">
        <v>5310</v>
      </c>
      <c r="C91" s="78" t="s">
        <v>103</v>
      </c>
      <c r="D91" s="77"/>
      <c r="E91" s="110"/>
      <c r="F91" s="111"/>
      <c r="G91" s="112">
        <f t="shared" ref="G91:G93" si="8">SUM(E91*F91)</f>
        <v>0</v>
      </c>
      <c r="H91" s="147"/>
    </row>
    <row r="92" spans="1:8" x14ac:dyDescent="0.2">
      <c r="A92" s="77"/>
      <c r="B92" s="77"/>
      <c r="C92" s="78"/>
      <c r="D92" s="77"/>
      <c r="E92" s="110"/>
      <c r="F92" s="111"/>
      <c r="G92" s="112">
        <f t="shared" si="8"/>
        <v>0</v>
      </c>
      <c r="H92" s="147"/>
    </row>
    <row r="93" spans="1:8" ht="13.5" thickBot="1" x14ac:dyDescent="0.25">
      <c r="A93" s="77"/>
      <c r="B93" s="77"/>
      <c r="C93" s="78"/>
      <c r="D93" s="77"/>
      <c r="E93" s="110"/>
      <c r="F93" s="111"/>
      <c r="G93" s="112">
        <f t="shared" si="8"/>
        <v>0</v>
      </c>
      <c r="H93" s="168">
        <f>SUM(G91:G93)</f>
        <v>0</v>
      </c>
    </row>
    <row r="94" spans="1:8" x14ac:dyDescent="0.2">
      <c r="A94" s="77"/>
      <c r="B94" s="77"/>
      <c r="C94" s="78"/>
      <c r="D94" s="77"/>
      <c r="E94" s="166"/>
      <c r="F94" s="167"/>
      <c r="G94" s="149"/>
      <c r="H94" s="147"/>
    </row>
    <row r="95" spans="1:8" x14ac:dyDescent="0.2">
      <c r="A95" s="77"/>
      <c r="B95" s="77">
        <v>5340</v>
      </c>
      <c r="C95" s="78" t="s">
        <v>104</v>
      </c>
      <c r="D95" s="77"/>
      <c r="E95" s="110"/>
      <c r="F95" s="111"/>
      <c r="G95" s="112">
        <f t="shared" ref="G95:G97" si="9">SUM(E95*F95)</f>
        <v>0</v>
      </c>
      <c r="H95" s="147"/>
    </row>
    <row r="96" spans="1:8" x14ac:dyDescent="0.2">
      <c r="A96" s="77"/>
      <c r="B96" s="77"/>
      <c r="C96" s="78"/>
      <c r="D96" s="77"/>
      <c r="E96" s="110"/>
      <c r="F96" s="111"/>
      <c r="G96" s="112">
        <f t="shared" si="9"/>
        <v>0</v>
      </c>
      <c r="H96" s="147"/>
    </row>
    <row r="97" spans="1:10" ht="13.5" thickBot="1" x14ac:dyDescent="0.25">
      <c r="A97" s="77"/>
      <c r="B97" s="77"/>
      <c r="C97" s="78"/>
      <c r="D97" s="77"/>
      <c r="E97" s="110"/>
      <c r="F97" s="111"/>
      <c r="G97" s="112">
        <f t="shared" si="9"/>
        <v>0</v>
      </c>
      <c r="H97" s="168">
        <f>SUM(G95:G97)</f>
        <v>0</v>
      </c>
      <c r="I97" s="89"/>
      <c r="J97" s="89"/>
    </row>
    <row r="98" spans="1:10" x14ac:dyDescent="0.2">
      <c r="A98" s="77"/>
      <c r="B98" s="77"/>
      <c r="C98" s="78"/>
      <c r="D98" s="77"/>
      <c r="E98" s="166"/>
      <c r="F98" s="167"/>
      <c r="G98" s="149"/>
      <c r="H98" s="147"/>
      <c r="I98" s="89"/>
      <c r="J98" s="89"/>
    </row>
    <row r="99" spans="1:10" x14ac:dyDescent="0.2">
      <c r="A99" s="77"/>
      <c r="B99" s="77">
        <v>5500</v>
      </c>
      <c r="C99" s="78" t="s">
        <v>105</v>
      </c>
      <c r="D99" s="77"/>
      <c r="E99" s="110"/>
      <c r="F99" s="111"/>
      <c r="G99" s="112">
        <f t="shared" ref="G99:G101" si="10">SUM(E99*F99)</f>
        <v>0</v>
      </c>
      <c r="H99" s="147"/>
      <c r="I99" s="89"/>
      <c r="J99" s="89"/>
    </row>
    <row r="100" spans="1:10" x14ac:dyDescent="0.2">
      <c r="A100" s="77"/>
      <c r="B100" s="77"/>
      <c r="C100" s="78"/>
      <c r="D100" s="77"/>
      <c r="E100" s="110"/>
      <c r="F100" s="111"/>
      <c r="G100" s="112">
        <f t="shared" si="10"/>
        <v>0</v>
      </c>
      <c r="H100" s="147"/>
      <c r="I100" s="89"/>
      <c r="J100" s="89"/>
    </row>
    <row r="101" spans="1:10" ht="13.5" thickBot="1" x14ac:dyDescent="0.25">
      <c r="A101" s="77"/>
      <c r="B101" s="77"/>
      <c r="C101" s="78"/>
      <c r="D101" s="77"/>
      <c r="E101" s="110"/>
      <c r="F101" s="111"/>
      <c r="G101" s="112">
        <f t="shared" si="10"/>
        <v>0</v>
      </c>
      <c r="H101" s="168">
        <f>SUM(G99:G101)</f>
        <v>0</v>
      </c>
      <c r="I101" s="89"/>
      <c r="J101" s="89"/>
    </row>
    <row r="102" spans="1:10" x14ac:dyDescent="0.2">
      <c r="A102" s="77"/>
      <c r="B102" s="77"/>
      <c r="C102" s="78"/>
      <c r="D102" s="77"/>
      <c r="E102" s="166"/>
      <c r="F102" s="167"/>
      <c r="G102" s="149"/>
      <c r="H102" s="147"/>
      <c r="I102" s="89"/>
      <c r="J102" s="89"/>
    </row>
    <row r="103" spans="1:10" x14ac:dyDescent="0.2">
      <c r="A103" s="77"/>
      <c r="B103" s="77">
        <v>5600</v>
      </c>
      <c r="C103" s="78" t="s">
        <v>106</v>
      </c>
      <c r="D103" s="77"/>
      <c r="E103" s="110"/>
      <c r="F103" s="111"/>
      <c r="G103" s="112">
        <f t="shared" ref="G103:G105" si="11">SUM(E103*F103)</f>
        <v>0</v>
      </c>
      <c r="H103" s="147"/>
      <c r="I103" s="89"/>
      <c r="J103" s="89"/>
    </row>
    <row r="104" spans="1:10" x14ac:dyDescent="0.2">
      <c r="A104" s="77"/>
      <c r="B104" s="77"/>
      <c r="C104" s="78"/>
      <c r="D104" s="77"/>
      <c r="E104" s="110"/>
      <c r="F104" s="111"/>
      <c r="G104" s="112">
        <f t="shared" si="11"/>
        <v>0</v>
      </c>
      <c r="H104" s="147"/>
      <c r="I104" s="89"/>
      <c r="J104" s="89"/>
    </row>
    <row r="105" spans="1:10" ht="13.5" thickBot="1" x14ac:dyDescent="0.25">
      <c r="A105" s="77"/>
      <c r="B105" s="77"/>
      <c r="C105" s="78"/>
      <c r="D105" s="77"/>
      <c r="E105" s="110"/>
      <c r="F105" s="111"/>
      <c r="G105" s="112">
        <f t="shared" si="11"/>
        <v>0</v>
      </c>
      <c r="H105" s="168">
        <f>SUM(G103:G105)</f>
        <v>0</v>
      </c>
      <c r="I105" s="89"/>
      <c r="J105" s="89"/>
    </row>
    <row r="106" spans="1:10" x14ac:dyDescent="0.2">
      <c r="A106" s="77"/>
      <c r="B106" s="77"/>
      <c r="C106" s="78"/>
      <c r="D106" s="77"/>
      <c r="E106" s="166"/>
      <c r="F106" s="167"/>
      <c r="G106" s="149"/>
      <c r="H106" s="147"/>
      <c r="I106" s="89"/>
      <c r="J106" s="89"/>
    </row>
    <row r="107" spans="1:10" x14ac:dyDescent="0.2">
      <c r="A107" s="77"/>
      <c r="B107" s="77">
        <v>5800</v>
      </c>
      <c r="C107" s="78" t="s">
        <v>107</v>
      </c>
      <c r="D107" s="77"/>
      <c r="E107" s="110"/>
      <c r="F107" s="111"/>
      <c r="G107" s="112">
        <f t="shared" ref="G107:G112" si="12">SUM(E107*F107)</f>
        <v>0</v>
      </c>
      <c r="H107" s="147"/>
      <c r="I107" s="89"/>
      <c r="J107" s="89"/>
    </row>
    <row r="108" spans="1:10" x14ac:dyDescent="0.2">
      <c r="A108" s="77"/>
      <c r="B108" s="77"/>
      <c r="C108" s="78"/>
      <c r="D108" s="77"/>
      <c r="E108" s="110"/>
      <c r="F108" s="111"/>
      <c r="G108" s="112">
        <f t="shared" si="12"/>
        <v>0</v>
      </c>
      <c r="H108" s="147"/>
      <c r="I108" s="89"/>
      <c r="J108" s="89"/>
    </row>
    <row r="109" spans="1:10" x14ac:dyDescent="0.2">
      <c r="A109" s="77"/>
      <c r="B109" s="77"/>
      <c r="C109" s="78"/>
      <c r="D109" s="77"/>
      <c r="E109" s="110"/>
      <c r="F109" s="111"/>
      <c r="G109" s="112">
        <f t="shared" si="12"/>
        <v>0</v>
      </c>
      <c r="H109" s="147"/>
      <c r="I109" s="89"/>
      <c r="J109" s="89"/>
    </row>
    <row r="110" spans="1:10" x14ac:dyDescent="0.2">
      <c r="A110" s="77"/>
      <c r="B110" s="77">
        <v>5801</v>
      </c>
      <c r="C110" s="78" t="s">
        <v>108</v>
      </c>
      <c r="D110" s="77"/>
      <c r="E110" s="110"/>
      <c r="F110" s="111"/>
      <c r="G110" s="112">
        <f t="shared" si="12"/>
        <v>0</v>
      </c>
      <c r="H110" s="147"/>
      <c r="I110" s="89"/>
      <c r="J110" s="89"/>
    </row>
    <row r="111" spans="1:10" x14ac:dyDescent="0.2">
      <c r="A111" s="77"/>
      <c r="B111" s="77"/>
      <c r="C111" s="78"/>
      <c r="D111" s="77"/>
      <c r="E111" s="110"/>
      <c r="F111" s="111"/>
      <c r="G111" s="112">
        <f t="shared" si="12"/>
        <v>0</v>
      </c>
      <c r="H111" s="147"/>
      <c r="I111" s="89"/>
      <c r="J111" s="89"/>
    </row>
    <row r="112" spans="1:10" ht="13.5" thickBot="1" x14ac:dyDescent="0.25">
      <c r="A112" s="77"/>
      <c r="B112" s="77"/>
      <c r="C112" s="78"/>
      <c r="D112" s="77"/>
      <c r="E112" s="110"/>
      <c r="F112" s="111"/>
      <c r="G112" s="112">
        <f t="shared" si="12"/>
        <v>0</v>
      </c>
      <c r="H112" s="168">
        <f>SUM(G107:G112)</f>
        <v>0</v>
      </c>
      <c r="I112" s="89"/>
      <c r="J112" s="93"/>
    </row>
    <row r="113" spans="1:8" x14ac:dyDescent="0.2">
      <c r="A113" s="77"/>
      <c r="B113" s="77"/>
      <c r="C113" s="78"/>
      <c r="D113" s="77"/>
      <c r="E113" s="166"/>
      <c r="F113" s="167"/>
      <c r="G113" s="149"/>
      <c r="H113" s="147"/>
    </row>
    <row r="114" spans="1:8" x14ac:dyDescent="0.2">
      <c r="A114" s="77"/>
      <c r="B114" s="77">
        <v>5870</v>
      </c>
      <c r="C114" s="78" t="s">
        <v>109</v>
      </c>
      <c r="D114" s="77"/>
      <c r="E114" s="110"/>
      <c r="F114" s="111"/>
      <c r="G114" s="112">
        <f t="shared" ref="G114:G116" si="13">SUM(E114*F114)</f>
        <v>0</v>
      </c>
      <c r="H114" s="147"/>
    </row>
    <row r="115" spans="1:8" x14ac:dyDescent="0.2">
      <c r="A115" s="77"/>
      <c r="B115" s="77"/>
      <c r="C115" s="78"/>
      <c r="D115" s="77"/>
      <c r="E115" s="110"/>
      <c r="F115" s="111"/>
      <c r="G115" s="112">
        <f t="shared" si="13"/>
        <v>0</v>
      </c>
      <c r="H115" s="147"/>
    </row>
    <row r="116" spans="1:8" ht="13.5" thickBot="1" x14ac:dyDescent="0.25">
      <c r="A116" s="77"/>
      <c r="B116" s="77"/>
      <c r="C116" s="78"/>
      <c r="D116" s="77"/>
      <c r="E116" s="110"/>
      <c r="F116" s="111"/>
      <c r="G116" s="112">
        <f t="shared" si="13"/>
        <v>0</v>
      </c>
      <c r="H116" s="168">
        <f>SUM(G114:G116)</f>
        <v>0</v>
      </c>
    </row>
    <row r="117" spans="1:8" x14ac:dyDescent="0.2">
      <c r="A117" s="77"/>
      <c r="B117" s="77"/>
      <c r="C117" s="78"/>
      <c r="D117" s="77"/>
      <c r="E117" s="166"/>
      <c r="F117" s="167"/>
      <c r="G117" s="149"/>
      <c r="H117" s="147"/>
    </row>
    <row r="118" spans="1:8" x14ac:dyDescent="0.2">
      <c r="A118" s="77"/>
      <c r="B118" s="77" t="s">
        <v>28</v>
      </c>
      <c r="C118" s="78" t="s">
        <v>110</v>
      </c>
      <c r="D118" s="77"/>
      <c r="E118" s="110"/>
      <c r="F118" s="111"/>
      <c r="G118" s="112">
        <f t="shared" ref="G118:G120" si="14">SUM(E118*F118)</f>
        <v>0</v>
      </c>
      <c r="H118" s="147"/>
    </row>
    <row r="119" spans="1:8" x14ac:dyDescent="0.2">
      <c r="A119" s="77"/>
      <c r="B119" s="77"/>
      <c r="C119" s="78"/>
      <c r="D119" s="77"/>
      <c r="E119" s="110"/>
      <c r="F119" s="111"/>
      <c r="G119" s="112">
        <f t="shared" si="14"/>
        <v>0</v>
      </c>
      <c r="H119" s="147"/>
    </row>
    <row r="120" spans="1:8" x14ac:dyDescent="0.2">
      <c r="A120" s="77"/>
      <c r="B120" s="77"/>
      <c r="C120" s="78"/>
      <c r="D120" s="77"/>
      <c r="E120" s="110"/>
      <c r="F120" s="111"/>
      <c r="G120" s="112">
        <f t="shared" si="14"/>
        <v>0</v>
      </c>
      <c r="H120" s="169"/>
    </row>
    <row r="121" spans="1:8" x14ac:dyDescent="0.2">
      <c r="A121" s="77"/>
      <c r="B121" s="77"/>
      <c r="C121" s="78"/>
      <c r="D121" s="77"/>
      <c r="E121" s="110"/>
      <c r="F121" s="111"/>
      <c r="G121" s="112">
        <f t="shared" ref="G121:G123" si="15">SUM(E121*F121)</f>
        <v>0</v>
      </c>
      <c r="H121" s="147"/>
    </row>
    <row r="122" spans="1:8" x14ac:dyDescent="0.2">
      <c r="A122" s="77"/>
      <c r="B122" s="77"/>
      <c r="C122" s="78"/>
      <c r="D122" s="77"/>
      <c r="E122" s="110"/>
      <c r="F122" s="111"/>
      <c r="G122" s="112">
        <f t="shared" si="15"/>
        <v>0</v>
      </c>
      <c r="H122" s="147"/>
    </row>
    <row r="123" spans="1:8" ht="13.5" thickBot="1" x14ac:dyDescent="0.25">
      <c r="A123" s="114"/>
      <c r="B123" s="114"/>
      <c r="C123" s="71"/>
      <c r="D123" s="114"/>
      <c r="E123" s="116"/>
      <c r="F123" s="117"/>
      <c r="G123" s="170">
        <f t="shared" si="15"/>
        <v>0</v>
      </c>
      <c r="H123" s="168">
        <f>SUM(G118:G123)</f>
        <v>0</v>
      </c>
    </row>
    <row r="124" spans="1:8" x14ac:dyDescent="0.2">
      <c r="A124" s="77"/>
      <c r="B124" s="77"/>
      <c r="C124" s="152" t="s">
        <v>74</v>
      </c>
      <c r="D124" s="171"/>
      <c r="E124" s="171"/>
      <c r="F124" s="172"/>
      <c r="G124" s="149"/>
      <c r="H124" s="147"/>
    </row>
    <row r="125" spans="1:8" ht="38.25" customHeight="1" x14ac:dyDescent="0.2">
      <c r="A125" s="77"/>
      <c r="B125" s="77"/>
      <c r="C125"/>
      <c r="D125"/>
      <c r="E125"/>
      <c r="F125"/>
      <c r="G125" s="149"/>
      <c r="H125" s="147"/>
    </row>
    <row r="126" spans="1:8" ht="38.25" customHeight="1" x14ac:dyDescent="0.2">
      <c r="A126" s="77"/>
      <c r="B126" s="77"/>
      <c r="C126"/>
      <c r="D126"/>
      <c r="E126"/>
      <c r="F126"/>
      <c r="G126" s="149"/>
      <c r="H126" s="169"/>
    </row>
    <row r="127" spans="1:8" ht="39.75" customHeight="1" thickBot="1" x14ac:dyDescent="0.25">
      <c r="A127" s="77"/>
      <c r="B127" s="77"/>
      <c r="C127"/>
      <c r="D127"/>
      <c r="E127"/>
      <c r="F127"/>
      <c r="G127" s="149"/>
      <c r="H127" s="147"/>
    </row>
    <row r="128" spans="1:8" ht="13.5" thickBot="1" x14ac:dyDescent="0.25">
      <c r="A128" s="114"/>
      <c r="B128" s="114"/>
      <c r="C128" s="173"/>
      <c r="D128" s="174"/>
      <c r="E128" s="174"/>
      <c r="F128" s="56" t="s">
        <v>111</v>
      </c>
      <c r="G128" s="175"/>
      <c r="H128" s="129">
        <f>SUM(H81:H123)</f>
        <v>0</v>
      </c>
    </row>
    <row r="129" spans="1:8" x14ac:dyDescent="0.2">
      <c r="A129" s="176"/>
      <c r="B129" s="176">
        <v>600</v>
      </c>
      <c r="C129" s="75" t="s">
        <v>112</v>
      </c>
      <c r="D129" s="163"/>
      <c r="E129" s="166"/>
      <c r="F129" s="167"/>
      <c r="G129" s="149"/>
      <c r="H129" s="147"/>
    </row>
    <row r="130" spans="1:8" x14ac:dyDescent="0.2">
      <c r="A130" s="64"/>
      <c r="B130" s="64"/>
      <c r="C130" s="75"/>
      <c r="D130" s="77"/>
      <c r="E130" s="166"/>
      <c r="F130" s="167"/>
      <c r="G130" s="149"/>
      <c r="H130" s="147"/>
    </row>
    <row r="131" spans="1:8" x14ac:dyDescent="0.2">
      <c r="A131" s="77"/>
      <c r="B131" s="77">
        <v>6100</v>
      </c>
      <c r="C131" s="78" t="s">
        <v>113</v>
      </c>
      <c r="D131" s="77"/>
      <c r="E131" s="110"/>
      <c r="F131" s="111"/>
      <c r="G131" s="112">
        <f t="shared" ref="G131:G137" si="16">SUM(E131*F131)</f>
        <v>0</v>
      </c>
      <c r="H131" s="147"/>
    </row>
    <row r="132" spans="1:8" x14ac:dyDescent="0.2">
      <c r="A132" s="77"/>
      <c r="B132" s="77"/>
      <c r="C132" s="78"/>
      <c r="D132" s="77"/>
      <c r="E132" s="110"/>
      <c r="F132" s="111"/>
      <c r="G132" s="112">
        <f t="shared" si="16"/>
        <v>0</v>
      </c>
      <c r="H132" s="147"/>
    </row>
    <row r="133" spans="1:8" x14ac:dyDescent="0.2">
      <c r="A133" s="77"/>
      <c r="B133" s="77"/>
      <c r="C133" s="78"/>
      <c r="D133" s="77"/>
      <c r="E133" s="110"/>
      <c r="F133" s="111"/>
      <c r="G133" s="112">
        <f t="shared" si="16"/>
        <v>0</v>
      </c>
      <c r="H133" s="147"/>
    </row>
    <row r="134" spans="1:8" x14ac:dyDescent="0.2">
      <c r="A134" s="77"/>
      <c r="B134" s="77">
        <v>6111</v>
      </c>
      <c r="C134" s="78" t="s">
        <v>114</v>
      </c>
      <c r="D134" s="77"/>
      <c r="E134" s="110"/>
      <c r="F134" s="111"/>
      <c r="G134" s="112">
        <f t="shared" si="16"/>
        <v>0</v>
      </c>
      <c r="H134" s="147"/>
    </row>
    <row r="135" spans="1:8" x14ac:dyDescent="0.2">
      <c r="A135" s="77"/>
      <c r="B135" s="77"/>
      <c r="C135" s="78"/>
      <c r="D135" s="77"/>
      <c r="E135" s="110"/>
      <c r="F135" s="111"/>
      <c r="G135" s="112">
        <f t="shared" si="16"/>
        <v>0</v>
      </c>
      <c r="H135" s="147"/>
    </row>
    <row r="136" spans="1:8" x14ac:dyDescent="0.2">
      <c r="A136" s="77"/>
      <c r="B136" s="77"/>
      <c r="C136" s="78"/>
      <c r="D136" s="77"/>
      <c r="E136" s="110"/>
      <c r="F136" s="111"/>
      <c r="G136" s="112">
        <f t="shared" si="16"/>
        <v>0</v>
      </c>
      <c r="H136" s="147"/>
    </row>
    <row r="137" spans="1:8" x14ac:dyDescent="0.2">
      <c r="A137" s="77"/>
      <c r="B137" s="77">
        <v>6102</v>
      </c>
      <c r="C137" s="78" t="s">
        <v>115</v>
      </c>
      <c r="D137" s="77"/>
      <c r="E137" s="110"/>
      <c r="F137" s="111"/>
      <c r="G137" s="112">
        <f t="shared" si="16"/>
        <v>0</v>
      </c>
      <c r="H137" s="147"/>
    </row>
    <row r="138" spans="1:8" x14ac:dyDescent="0.2">
      <c r="A138" s="77"/>
      <c r="B138" s="77"/>
      <c r="C138" s="78"/>
      <c r="D138" s="77"/>
      <c r="E138" s="110"/>
      <c r="F138" s="111"/>
      <c r="G138" s="112">
        <f>SUM(E138*F138)</f>
        <v>0</v>
      </c>
      <c r="H138" s="147"/>
    </row>
    <row r="139" spans="1:8" s="55" customFormat="1" ht="13.5" thickBot="1" x14ac:dyDescent="0.25">
      <c r="A139" s="77"/>
      <c r="B139" s="77"/>
      <c r="C139" s="78"/>
      <c r="D139" s="77"/>
      <c r="E139" s="110"/>
      <c r="F139" s="111"/>
      <c r="G139" s="112">
        <f>SUM(E139*F139)</f>
        <v>0</v>
      </c>
      <c r="H139" s="168">
        <f>SUM(G131:G139)</f>
        <v>0</v>
      </c>
    </row>
    <row r="140" spans="1:8" s="55" customFormat="1" x14ac:dyDescent="0.2">
      <c r="A140" s="77"/>
      <c r="B140" s="77"/>
      <c r="C140" s="78"/>
      <c r="D140" s="77"/>
      <c r="E140" s="166"/>
      <c r="F140" s="167"/>
      <c r="G140" s="149"/>
      <c r="H140" s="147"/>
    </row>
    <row r="141" spans="1:8" x14ac:dyDescent="0.2">
      <c r="A141" s="77"/>
      <c r="B141" s="77">
        <v>6120</v>
      </c>
      <c r="C141" s="78" t="s">
        <v>116</v>
      </c>
      <c r="D141" s="77"/>
      <c r="E141" s="110"/>
      <c r="F141" s="111"/>
      <c r="G141" s="112">
        <f t="shared" ref="G141:G143" si="17">SUM(E141*F141)</f>
        <v>0</v>
      </c>
      <c r="H141" s="147"/>
    </row>
    <row r="142" spans="1:8" x14ac:dyDescent="0.2">
      <c r="A142" s="77"/>
      <c r="B142" s="77"/>
      <c r="C142" s="78"/>
      <c r="D142" s="77"/>
      <c r="E142" s="110"/>
      <c r="F142" s="111"/>
      <c r="G142" s="112">
        <f t="shared" si="17"/>
        <v>0</v>
      </c>
      <c r="H142" s="147"/>
    </row>
    <row r="143" spans="1:8" ht="13.5" thickBot="1" x14ac:dyDescent="0.25">
      <c r="A143" s="77"/>
      <c r="B143" s="77"/>
      <c r="C143" s="78"/>
      <c r="D143" s="77"/>
      <c r="E143" s="110"/>
      <c r="F143" s="111"/>
      <c r="G143" s="112">
        <f t="shared" si="17"/>
        <v>0</v>
      </c>
      <c r="H143" s="168">
        <f>SUM(G141:G143)</f>
        <v>0</v>
      </c>
    </row>
    <row r="144" spans="1:8" x14ac:dyDescent="0.2">
      <c r="A144" s="77"/>
      <c r="B144" s="77"/>
      <c r="C144" s="78"/>
      <c r="D144" s="77"/>
      <c r="E144" s="166"/>
      <c r="F144" s="167"/>
      <c r="G144" s="149"/>
      <c r="H144" s="147"/>
    </row>
    <row r="145" spans="1:8" x14ac:dyDescent="0.2">
      <c r="A145" s="77"/>
      <c r="B145" s="77">
        <v>6400</v>
      </c>
      <c r="C145" s="78" t="s">
        <v>117</v>
      </c>
      <c r="D145" s="77"/>
      <c r="E145" s="110"/>
      <c r="F145" s="111"/>
      <c r="G145" s="112">
        <f t="shared" ref="G145:G153" si="18">SUM(E145*F145)</f>
        <v>0</v>
      </c>
      <c r="H145" s="147"/>
    </row>
    <row r="146" spans="1:8" x14ac:dyDescent="0.2">
      <c r="A146" s="77"/>
      <c r="B146" s="77"/>
      <c r="C146" s="78"/>
      <c r="D146" s="77"/>
      <c r="E146" s="110"/>
      <c r="F146" s="111"/>
      <c r="G146" s="112">
        <f t="shared" si="18"/>
        <v>0</v>
      </c>
      <c r="H146" s="147"/>
    </row>
    <row r="147" spans="1:8" x14ac:dyDescent="0.2">
      <c r="A147" s="77"/>
      <c r="B147" s="77"/>
      <c r="C147" s="78"/>
      <c r="D147" s="77"/>
      <c r="E147" s="110"/>
      <c r="F147" s="111"/>
      <c r="G147" s="112">
        <f t="shared" si="18"/>
        <v>0</v>
      </c>
      <c r="H147" s="147"/>
    </row>
    <row r="148" spans="1:8" x14ac:dyDescent="0.2">
      <c r="A148" s="77"/>
      <c r="B148" s="77">
        <v>6401</v>
      </c>
      <c r="C148" s="78" t="s">
        <v>118</v>
      </c>
      <c r="D148" s="77"/>
      <c r="E148" s="110"/>
      <c r="F148" s="111"/>
      <c r="G148" s="112">
        <f t="shared" si="18"/>
        <v>0</v>
      </c>
      <c r="H148" s="147"/>
    </row>
    <row r="149" spans="1:8" x14ac:dyDescent="0.2">
      <c r="A149" s="77"/>
      <c r="B149" s="77"/>
      <c r="C149" s="78"/>
      <c r="D149" s="77"/>
      <c r="E149" s="110"/>
      <c r="F149" s="111"/>
      <c r="G149" s="112">
        <f t="shared" si="18"/>
        <v>0</v>
      </c>
      <c r="H149" s="147"/>
    </row>
    <row r="150" spans="1:8" x14ac:dyDescent="0.2">
      <c r="A150" s="77"/>
      <c r="B150" s="77"/>
      <c r="C150" s="78"/>
      <c r="D150" s="77"/>
      <c r="E150" s="110"/>
      <c r="F150" s="111"/>
      <c r="G150" s="112">
        <f t="shared" si="18"/>
        <v>0</v>
      </c>
      <c r="H150" s="147"/>
    </row>
    <row r="151" spans="1:8" x14ac:dyDescent="0.2">
      <c r="A151" s="77"/>
      <c r="B151" s="77">
        <v>6402</v>
      </c>
      <c r="C151" s="78" t="s">
        <v>119</v>
      </c>
      <c r="D151" s="77"/>
      <c r="E151" s="110"/>
      <c r="F151" s="111"/>
      <c r="G151" s="112">
        <f t="shared" si="18"/>
        <v>0</v>
      </c>
      <c r="H151" s="147"/>
    </row>
    <row r="152" spans="1:8" x14ac:dyDescent="0.2">
      <c r="A152" s="77"/>
      <c r="B152" s="77"/>
      <c r="C152" s="78"/>
      <c r="D152" s="77"/>
      <c r="E152" s="110"/>
      <c r="F152" s="111"/>
      <c r="G152" s="112">
        <f t="shared" si="18"/>
        <v>0</v>
      </c>
      <c r="H152" s="147"/>
    </row>
    <row r="153" spans="1:8" ht="13.5" thickBot="1" x14ac:dyDescent="0.25">
      <c r="A153" s="77"/>
      <c r="B153" s="77"/>
      <c r="C153" s="78"/>
      <c r="D153" s="77"/>
      <c r="E153" s="110"/>
      <c r="F153" s="111"/>
      <c r="G153" s="112">
        <f t="shared" si="18"/>
        <v>0</v>
      </c>
      <c r="H153" s="168">
        <f>SUM(G145:G153)</f>
        <v>0</v>
      </c>
    </row>
    <row r="154" spans="1:8" x14ac:dyDescent="0.2">
      <c r="A154" s="77"/>
      <c r="B154" s="77"/>
      <c r="C154" s="78"/>
      <c r="D154" s="77"/>
      <c r="E154" s="166"/>
      <c r="F154" s="167"/>
      <c r="G154" s="149"/>
      <c r="H154" s="147"/>
    </row>
    <row r="155" spans="1:8" x14ac:dyDescent="0.2">
      <c r="A155" s="77"/>
      <c r="B155" s="77">
        <v>6410</v>
      </c>
      <c r="C155" s="78" t="s">
        <v>120</v>
      </c>
      <c r="D155" s="77"/>
      <c r="E155" s="110"/>
      <c r="F155" s="111"/>
      <c r="G155" s="112">
        <f t="shared" ref="G155:G158" si="19">SUM(E155*F155)</f>
        <v>0</v>
      </c>
      <c r="H155" s="147"/>
    </row>
    <row r="156" spans="1:8" x14ac:dyDescent="0.2">
      <c r="A156" s="77"/>
      <c r="B156" s="77"/>
      <c r="C156" s="78"/>
      <c r="D156" s="77"/>
      <c r="E156" s="110"/>
      <c r="F156" s="111"/>
      <c r="G156" s="112">
        <f t="shared" si="19"/>
        <v>0</v>
      </c>
      <c r="H156" s="147"/>
    </row>
    <row r="157" spans="1:8" x14ac:dyDescent="0.2">
      <c r="A157" s="77"/>
      <c r="B157" s="77"/>
      <c r="C157" s="78"/>
      <c r="D157" s="77"/>
      <c r="E157" s="110"/>
      <c r="F157" s="111"/>
      <c r="G157" s="112">
        <f t="shared" si="19"/>
        <v>0</v>
      </c>
      <c r="H157" s="147"/>
    </row>
    <row r="158" spans="1:8" ht="13.5" thickBot="1" x14ac:dyDescent="0.25">
      <c r="A158" s="77"/>
      <c r="B158" s="77"/>
      <c r="C158" s="78"/>
      <c r="D158" s="77"/>
      <c r="E158" s="110"/>
      <c r="F158" s="111"/>
      <c r="G158" s="112">
        <f t="shared" si="19"/>
        <v>0</v>
      </c>
      <c r="H158" s="168">
        <f>SUM(G155:G158)</f>
        <v>0</v>
      </c>
    </row>
    <row r="159" spans="1:8" x14ac:dyDescent="0.2">
      <c r="A159" s="77"/>
      <c r="B159" s="77"/>
      <c r="C159" s="78"/>
      <c r="D159" s="77"/>
      <c r="E159" s="166"/>
      <c r="F159" s="167"/>
      <c r="G159" s="149"/>
      <c r="H159" s="147"/>
    </row>
    <row r="160" spans="1:8" x14ac:dyDescent="0.2">
      <c r="A160" s="77"/>
      <c r="B160" s="77">
        <v>6503</v>
      </c>
      <c r="C160" s="78" t="s">
        <v>121</v>
      </c>
      <c r="D160" s="77"/>
      <c r="E160" s="110"/>
      <c r="F160" s="111"/>
      <c r="G160" s="112">
        <f t="shared" ref="G160:G163" si="20">SUM(E160*F160)</f>
        <v>0</v>
      </c>
      <c r="H160" s="147"/>
    </row>
    <row r="161" spans="1:8" x14ac:dyDescent="0.2">
      <c r="A161" s="77"/>
      <c r="B161" s="77"/>
      <c r="C161" s="78"/>
      <c r="D161" s="77"/>
      <c r="E161" s="110"/>
      <c r="F161" s="111"/>
      <c r="G161" s="112">
        <f t="shared" si="20"/>
        <v>0</v>
      </c>
      <c r="H161" s="147"/>
    </row>
    <row r="162" spans="1:8" x14ac:dyDescent="0.2">
      <c r="A162" s="77"/>
      <c r="B162" s="77"/>
      <c r="C162" s="78"/>
      <c r="D162" s="77"/>
      <c r="E162" s="110"/>
      <c r="F162" s="111"/>
      <c r="G162" s="112">
        <f t="shared" si="20"/>
        <v>0</v>
      </c>
      <c r="H162" s="147"/>
    </row>
    <row r="163" spans="1:8" ht="13.5" thickBot="1" x14ac:dyDescent="0.25">
      <c r="A163" s="77"/>
      <c r="B163" s="77"/>
      <c r="C163" s="78"/>
      <c r="D163" s="77"/>
      <c r="E163" s="110"/>
      <c r="F163" s="111"/>
      <c r="G163" s="112">
        <f t="shared" si="20"/>
        <v>0</v>
      </c>
      <c r="H163" s="168">
        <f>SUM(G160:G163)</f>
        <v>0</v>
      </c>
    </row>
    <row r="164" spans="1:8" x14ac:dyDescent="0.2">
      <c r="A164" s="77"/>
      <c r="B164" s="77"/>
      <c r="C164" s="78"/>
      <c r="D164" s="77"/>
      <c r="E164" s="166"/>
      <c r="F164" s="167"/>
      <c r="G164" s="149"/>
      <c r="H164" s="147"/>
    </row>
    <row r="165" spans="1:8" x14ac:dyDescent="0.2">
      <c r="A165" s="77"/>
      <c r="B165" s="77">
        <v>6510</v>
      </c>
      <c r="C165" s="78" t="s">
        <v>122</v>
      </c>
      <c r="D165" s="77"/>
      <c r="E165" s="110"/>
      <c r="F165" s="111"/>
      <c r="G165" s="112">
        <f t="shared" ref="G165:G168" si="21">SUM(E165*F165)</f>
        <v>0</v>
      </c>
      <c r="H165" s="147"/>
    </row>
    <row r="166" spans="1:8" x14ac:dyDescent="0.2">
      <c r="A166" s="77"/>
      <c r="B166" s="77"/>
      <c r="C166" s="78"/>
      <c r="D166" s="77"/>
      <c r="E166" s="110"/>
      <c r="F166" s="111"/>
      <c r="G166" s="112">
        <f t="shared" si="21"/>
        <v>0</v>
      </c>
      <c r="H166" s="147"/>
    </row>
    <row r="167" spans="1:8" x14ac:dyDescent="0.2">
      <c r="A167" s="77"/>
      <c r="B167" s="77">
        <v>6511</v>
      </c>
      <c r="C167" s="78" t="s">
        <v>123</v>
      </c>
      <c r="D167" s="77"/>
      <c r="E167" s="110"/>
      <c r="F167" s="111"/>
      <c r="G167" s="112">
        <f t="shared" si="21"/>
        <v>0</v>
      </c>
      <c r="H167" s="147"/>
    </row>
    <row r="168" spans="1:8" ht="13.5" thickBot="1" x14ac:dyDescent="0.25">
      <c r="A168" s="77"/>
      <c r="B168" s="77"/>
      <c r="C168" s="78"/>
      <c r="D168" s="77"/>
      <c r="E168" s="110"/>
      <c r="F168" s="111"/>
      <c r="G168" s="112">
        <f t="shared" si="21"/>
        <v>0</v>
      </c>
      <c r="H168" s="168">
        <f>SUM(G165:G168)</f>
        <v>0</v>
      </c>
    </row>
    <row r="169" spans="1:8" x14ac:dyDescent="0.2">
      <c r="A169" s="77"/>
      <c r="B169" s="77"/>
      <c r="C169" s="78"/>
      <c r="D169" s="77"/>
      <c r="E169" s="166"/>
      <c r="F169" s="167"/>
      <c r="G169" s="149"/>
      <c r="H169" s="147"/>
    </row>
    <row r="170" spans="1:8" x14ac:dyDescent="0.2">
      <c r="A170" s="77"/>
      <c r="B170" s="77">
        <v>6520</v>
      </c>
      <c r="C170" s="78" t="s">
        <v>124</v>
      </c>
      <c r="D170" s="77"/>
      <c r="E170" s="110"/>
      <c r="F170" s="111"/>
      <c r="G170" s="112">
        <f t="shared" ref="G170:G175" si="22">SUM(E170*F170)</f>
        <v>0</v>
      </c>
      <c r="H170" s="147"/>
    </row>
    <row r="171" spans="1:8" x14ac:dyDescent="0.2">
      <c r="A171" s="77"/>
      <c r="B171" s="77"/>
      <c r="C171" s="78"/>
      <c r="D171" s="77"/>
      <c r="E171" s="110"/>
      <c r="F171" s="111"/>
      <c r="G171" s="112">
        <f t="shared" si="22"/>
        <v>0</v>
      </c>
      <c r="H171" s="147"/>
    </row>
    <row r="172" spans="1:8" x14ac:dyDescent="0.2">
      <c r="A172" s="77"/>
      <c r="B172" s="77"/>
      <c r="C172" s="78"/>
      <c r="D172" s="77"/>
      <c r="E172" s="110"/>
      <c r="F172" s="111"/>
      <c r="G172" s="112">
        <f t="shared" si="22"/>
        <v>0</v>
      </c>
      <c r="H172" s="147"/>
    </row>
    <row r="173" spans="1:8" x14ac:dyDescent="0.2">
      <c r="A173" s="77"/>
      <c r="B173" s="77">
        <v>6521</v>
      </c>
      <c r="C173" s="78" t="s">
        <v>125</v>
      </c>
      <c r="D173" s="77"/>
      <c r="E173" s="110"/>
      <c r="F173" s="111"/>
      <c r="G173" s="112">
        <f t="shared" si="22"/>
        <v>0</v>
      </c>
      <c r="H173" s="147"/>
    </row>
    <row r="174" spans="1:8" x14ac:dyDescent="0.2">
      <c r="A174" s="77"/>
      <c r="B174" s="77"/>
      <c r="C174" s="78"/>
      <c r="D174" s="77"/>
      <c r="E174" s="110"/>
      <c r="F174" s="111"/>
      <c r="G174" s="112">
        <f t="shared" si="22"/>
        <v>0</v>
      </c>
      <c r="H174" s="147"/>
    </row>
    <row r="175" spans="1:8" ht="13.5" thickBot="1" x14ac:dyDescent="0.25">
      <c r="A175" s="77"/>
      <c r="B175" s="77"/>
      <c r="C175" s="78"/>
      <c r="D175" s="77"/>
      <c r="E175" s="110"/>
      <c r="F175" s="111"/>
      <c r="G175" s="112">
        <f t="shared" si="22"/>
        <v>0</v>
      </c>
      <c r="H175" s="168">
        <f>SUM(G170:G175)</f>
        <v>0</v>
      </c>
    </row>
    <row r="176" spans="1:8" x14ac:dyDescent="0.2">
      <c r="A176" s="77"/>
      <c r="B176" s="77"/>
      <c r="C176" s="78"/>
      <c r="D176" s="77"/>
      <c r="E176" s="166"/>
      <c r="F176" s="167"/>
      <c r="G176" s="149"/>
      <c r="H176" s="147"/>
    </row>
    <row r="177" spans="1:8" x14ac:dyDescent="0.2">
      <c r="A177" s="77"/>
      <c r="B177" s="77">
        <v>6530</v>
      </c>
      <c r="C177" s="78" t="s">
        <v>126</v>
      </c>
      <c r="D177" s="77"/>
      <c r="E177" s="110"/>
      <c r="F177" s="111"/>
      <c r="G177" s="112">
        <f t="shared" ref="G177:G179" si="23">SUM(E177*F177)</f>
        <v>0</v>
      </c>
      <c r="H177" s="147"/>
    </row>
    <row r="178" spans="1:8" x14ac:dyDescent="0.2">
      <c r="A178" s="77"/>
      <c r="B178" s="77"/>
      <c r="C178" s="78"/>
      <c r="D178" s="77"/>
      <c r="E178" s="110"/>
      <c r="F178" s="111"/>
      <c r="G178" s="112">
        <f t="shared" si="23"/>
        <v>0</v>
      </c>
      <c r="H178" s="147"/>
    </row>
    <row r="179" spans="1:8" ht="13.5" thickBot="1" x14ac:dyDescent="0.25">
      <c r="A179" s="114"/>
      <c r="B179" s="114"/>
      <c r="C179" s="71"/>
      <c r="D179" s="114"/>
      <c r="E179" s="116"/>
      <c r="F179" s="117"/>
      <c r="G179" s="170">
        <f t="shared" si="23"/>
        <v>0</v>
      </c>
      <c r="H179" s="168">
        <f>SUM(G177:G179)</f>
        <v>0</v>
      </c>
    </row>
    <row r="180" spans="1:8" x14ac:dyDescent="0.2">
      <c r="A180" s="77"/>
      <c r="B180" s="77"/>
      <c r="C180" s="152" t="s">
        <v>74</v>
      </c>
      <c r="D180" s="171"/>
      <c r="E180" s="171"/>
      <c r="F180" s="172"/>
      <c r="G180" s="149"/>
      <c r="H180" s="147"/>
    </row>
    <row r="181" spans="1:8" ht="24.95" customHeight="1" x14ac:dyDescent="0.2">
      <c r="A181" s="77"/>
      <c r="B181" s="77"/>
      <c r="C181"/>
      <c r="D181"/>
      <c r="E181"/>
      <c r="F181"/>
      <c r="G181" s="149"/>
      <c r="H181" s="147"/>
    </row>
    <row r="182" spans="1:8" ht="24.95" customHeight="1" x14ac:dyDescent="0.2">
      <c r="A182" s="77"/>
      <c r="B182" s="77"/>
      <c r="C182"/>
      <c r="D182"/>
      <c r="E182"/>
      <c r="F182"/>
      <c r="G182" s="149"/>
      <c r="H182" s="147"/>
    </row>
    <row r="183" spans="1:8" ht="24.95" customHeight="1" x14ac:dyDescent="0.2">
      <c r="A183" s="77"/>
      <c r="B183" s="77"/>
      <c r="C183"/>
      <c r="D183"/>
      <c r="E183"/>
      <c r="F183"/>
      <c r="G183" s="149"/>
      <c r="H183" s="147"/>
    </row>
    <row r="184" spans="1:8" ht="24.95" customHeight="1" x14ac:dyDescent="0.2">
      <c r="A184" s="77"/>
      <c r="B184" s="77"/>
      <c r="C184"/>
      <c r="D184"/>
      <c r="E184"/>
      <c r="F184"/>
      <c r="G184" s="149"/>
      <c r="H184" s="147"/>
    </row>
    <row r="185" spans="1:8" ht="24.95" customHeight="1" x14ac:dyDescent="0.2">
      <c r="A185" s="77"/>
      <c r="B185" s="77"/>
      <c r="C185"/>
      <c r="D185"/>
      <c r="E185"/>
      <c r="F185"/>
      <c r="G185" s="149"/>
      <c r="H185" s="147"/>
    </row>
    <row r="186" spans="1:8" ht="24.95" customHeight="1" x14ac:dyDescent="0.2">
      <c r="A186" s="77"/>
      <c r="B186" s="77"/>
      <c r="C186"/>
      <c r="D186"/>
      <c r="E186"/>
      <c r="F186"/>
      <c r="G186" s="149"/>
      <c r="H186" s="147"/>
    </row>
    <row r="187" spans="1:8" ht="24.95" customHeight="1" x14ac:dyDescent="0.2">
      <c r="A187" s="77"/>
      <c r="B187" s="77"/>
      <c r="C187"/>
      <c r="D187"/>
      <c r="E187"/>
      <c r="F187"/>
      <c r="G187" s="149"/>
      <c r="H187" s="147"/>
    </row>
    <row r="188" spans="1:8" ht="24.95" customHeight="1" x14ac:dyDescent="0.2">
      <c r="A188" s="77"/>
      <c r="B188" s="77"/>
      <c r="C188"/>
      <c r="D188"/>
      <c r="E188"/>
      <c r="F188"/>
      <c r="G188" s="149"/>
      <c r="H188" s="147"/>
    </row>
    <row r="189" spans="1:8" ht="24.95" customHeight="1" x14ac:dyDescent="0.2">
      <c r="A189" s="77"/>
      <c r="B189" s="77"/>
      <c r="C189"/>
      <c r="D189"/>
      <c r="E189"/>
      <c r="F189"/>
      <c r="G189" s="149"/>
      <c r="H189" s="147"/>
    </row>
    <row r="190" spans="1:8" ht="24.95" customHeight="1" thickBot="1" x14ac:dyDescent="0.25">
      <c r="A190" s="77"/>
      <c r="B190" s="77"/>
      <c r="C190"/>
      <c r="D190"/>
      <c r="E190"/>
      <c r="F190"/>
      <c r="G190" s="149"/>
      <c r="H190" s="147"/>
    </row>
    <row r="191" spans="1:8" ht="13.5" thickBot="1" x14ac:dyDescent="0.25">
      <c r="A191" s="114"/>
      <c r="B191" s="114"/>
      <c r="C191" s="177"/>
      <c r="D191" s="178"/>
      <c r="E191" s="179"/>
      <c r="F191" s="54" t="s">
        <v>127</v>
      </c>
      <c r="G191" s="128"/>
      <c r="H191" s="129">
        <f>SUM(H129:H179)</f>
        <v>0</v>
      </c>
    </row>
    <row r="192" spans="1:8" x14ac:dyDescent="0.2">
      <c r="A192" s="176"/>
      <c r="B192" s="176">
        <v>800</v>
      </c>
      <c r="C192" s="72" t="s">
        <v>128</v>
      </c>
      <c r="D192" s="163"/>
      <c r="E192" s="163"/>
      <c r="F192" s="165"/>
      <c r="G192" s="180"/>
      <c r="H192" s="147"/>
    </row>
    <row r="193" spans="1:8" x14ac:dyDescent="0.2">
      <c r="A193" s="77"/>
      <c r="B193" s="77"/>
      <c r="C193" s="78"/>
      <c r="D193" s="77"/>
      <c r="E193" s="77"/>
      <c r="F193" s="148"/>
      <c r="G193" s="149"/>
      <c r="H193" s="147"/>
    </row>
    <row r="194" spans="1:8" x14ac:dyDescent="0.2">
      <c r="A194" s="77"/>
      <c r="B194" s="77">
        <v>8100</v>
      </c>
      <c r="C194" s="78" t="s">
        <v>129</v>
      </c>
      <c r="D194" s="77"/>
      <c r="E194" s="145"/>
      <c r="F194" s="146"/>
      <c r="G194" s="112">
        <f>SUM(E194*F194)</f>
        <v>0</v>
      </c>
      <c r="H194" s="147"/>
    </row>
    <row r="195" spans="1:8" x14ac:dyDescent="0.2">
      <c r="A195" s="77"/>
      <c r="B195" s="77"/>
      <c r="C195" s="78"/>
      <c r="D195" s="77"/>
      <c r="E195" s="145"/>
      <c r="F195" s="146"/>
      <c r="G195" s="112">
        <f>SUM(E195*F195)</f>
        <v>0</v>
      </c>
      <c r="H195" s="147"/>
    </row>
    <row r="196" spans="1:8" ht="13.5" thickBot="1" x14ac:dyDescent="0.25">
      <c r="A196" s="77"/>
      <c r="B196" s="77"/>
      <c r="C196" s="78"/>
      <c r="D196" s="77"/>
      <c r="E196" s="145"/>
      <c r="F196" s="146"/>
      <c r="G196" s="112">
        <f>SUM(E196*F196)</f>
        <v>0</v>
      </c>
      <c r="H196" s="168">
        <f>SUM(G194:G196)</f>
        <v>0</v>
      </c>
    </row>
    <row r="197" spans="1:8" x14ac:dyDescent="0.2">
      <c r="A197" s="77"/>
      <c r="B197" s="77"/>
      <c r="C197" s="78"/>
      <c r="D197" s="77"/>
      <c r="E197" s="77"/>
      <c r="F197" s="148"/>
      <c r="G197" s="149"/>
      <c r="H197" s="147"/>
    </row>
    <row r="198" spans="1:8" x14ac:dyDescent="0.2">
      <c r="A198" s="77"/>
      <c r="B198" s="77">
        <v>8900</v>
      </c>
      <c r="C198" s="78" t="s">
        <v>130</v>
      </c>
      <c r="D198" s="77"/>
      <c r="E198" s="145"/>
      <c r="F198" s="146"/>
      <c r="G198" s="112">
        <f>SUM(E198*F198)</f>
        <v>0</v>
      </c>
      <c r="H198" s="147"/>
    </row>
    <row r="199" spans="1:8" x14ac:dyDescent="0.2">
      <c r="A199" s="77"/>
      <c r="B199" s="77"/>
      <c r="C199" s="78"/>
      <c r="D199" s="77"/>
      <c r="E199" s="145"/>
      <c r="F199" s="146"/>
      <c r="G199" s="112">
        <f>SUM(E199*F199)</f>
        <v>0</v>
      </c>
      <c r="H199" s="147"/>
    </row>
    <row r="200" spans="1:8" ht="13.5" thickBot="1" x14ac:dyDescent="0.25">
      <c r="A200" s="77"/>
      <c r="B200" s="77"/>
      <c r="C200" s="78"/>
      <c r="D200" s="77"/>
      <c r="E200" s="145"/>
      <c r="F200" s="146"/>
      <c r="G200" s="112">
        <f>SUM(E200*F200)</f>
        <v>0</v>
      </c>
      <c r="H200" s="168">
        <f>SUM(G198:G200)</f>
        <v>0</v>
      </c>
    </row>
    <row r="201" spans="1:8" x14ac:dyDescent="0.2">
      <c r="A201" s="77"/>
      <c r="B201" s="77"/>
      <c r="C201" s="78"/>
      <c r="D201" s="77"/>
      <c r="E201" s="77"/>
      <c r="F201" s="148"/>
      <c r="G201" s="149"/>
      <c r="H201" s="147"/>
    </row>
    <row r="202" spans="1:8" x14ac:dyDescent="0.2">
      <c r="A202" s="77"/>
      <c r="B202" s="77" t="s">
        <v>131</v>
      </c>
      <c r="C202" s="78" t="s">
        <v>110</v>
      </c>
      <c r="D202" s="77"/>
      <c r="E202" s="145"/>
      <c r="F202" s="146"/>
      <c r="G202" s="112">
        <f>SUM(E202*F202)</f>
        <v>0</v>
      </c>
      <c r="H202" s="147"/>
    </row>
    <row r="203" spans="1:8" x14ac:dyDescent="0.2">
      <c r="A203" s="77"/>
      <c r="B203" s="77"/>
      <c r="C203" s="78"/>
      <c r="D203" s="77"/>
      <c r="E203" s="145"/>
      <c r="F203" s="146"/>
      <c r="G203" s="112">
        <f t="shared" ref="G203" si="24">SUM(E203*F203)</f>
        <v>0</v>
      </c>
      <c r="H203" s="147"/>
    </row>
    <row r="204" spans="1:8" ht="13.5" thickBot="1" x14ac:dyDescent="0.25">
      <c r="A204" s="114"/>
      <c r="B204" s="114"/>
      <c r="C204" s="71"/>
      <c r="D204" s="114"/>
      <c r="E204" s="150"/>
      <c r="F204" s="151"/>
      <c r="G204" s="118">
        <f>SUM(E204*F204)</f>
        <v>0</v>
      </c>
      <c r="H204" s="168">
        <f>SUM(G202:G204)</f>
        <v>0</v>
      </c>
    </row>
    <row r="205" spans="1:8" x14ac:dyDescent="0.2">
      <c r="A205" s="77"/>
      <c r="B205" s="77"/>
      <c r="C205" s="74" t="s">
        <v>74</v>
      </c>
      <c r="D205" s="181"/>
      <c r="E205" s="181"/>
      <c r="F205" s="182"/>
      <c r="G205" s="149"/>
      <c r="H205" s="147"/>
    </row>
    <row r="206" spans="1:8" ht="30" customHeight="1" x14ac:dyDescent="0.2">
      <c r="A206" s="77"/>
      <c r="B206" s="77"/>
      <c r="C206"/>
      <c r="D206"/>
      <c r="E206"/>
      <c r="F206"/>
      <c r="G206" s="149"/>
      <c r="H206" s="147"/>
    </row>
    <row r="207" spans="1:8" ht="29.25" customHeight="1" x14ac:dyDescent="0.2">
      <c r="A207" s="77"/>
      <c r="B207" s="77"/>
      <c r="C207"/>
      <c r="D207"/>
      <c r="E207"/>
      <c r="F207"/>
      <c r="G207" s="149"/>
      <c r="H207" s="147"/>
    </row>
    <row r="208" spans="1:8" ht="13.5" customHeight="1" x14ac:dyDescent="0.2">
      <c r="A208" s="77"/>
      <c r="B208" s="77"/>
      <c r="C208"/>
      <c r="D208"/>
      <c r="E208"/>
      <c r="F208"/>
      <c r="G208" s="149"/>
      <c r="H208" s="147"/>
    </row>
    <row r="209" spans="1:12" ht="13.5" thickBot="1" x14ac:dyDescent="0.25">
      <c r="A209" s="77"/>
      <c r="B209" s="77"/>
      <c r="C209"/>
      <c r="D209"/>
      <c r="E209"/>
      <c r="F209"/>
      <c r="G209" s="149"/>
      <c r="H209" s="147"/>
      <c r="I209" s="89"/>
      <c r="J209" s="93"/>
      <c r="K209" s="89"/>
      <c r="L209" s="89"/>
    </row>
    <row r="210" spans="1:12" ht="13.5" thickBot="1" x14ac:dyDescent="0.25">
      <c r="A210" s="77"/>
      <c r="B210" s="77"/>
      <c r="C210" s="183"/>
      <c r="D210" s="184"/>
      <c r="E210" s="184"/>
      <c r="F210" s="185" t="s">
        <v>132</v>
      </c>
      <c r="G210" s="128"/>
      <c r="H210" s="129">
        <f>SUM(H192:H204)</f>
        <v>0</v>
      </c>
      <c r="I210" s="89"/>
      <c r="J210" s="89"/>
      <c r="K210" s="89"/>
      <c r="L210" s="89"/>
    </row>
    <row r="211" spans="1:12" ht="13.5" thickBot="1" x14ac:dyDescent="0.25">
      <c r="A211" s="186" t="s">
        <v>133</v>
      </c>
      <c r="B211" s="187"/>
      <c r="C211" s="188"/>
      <c r="D211" s="189"/>
      <c r="E211" s="187"/>
      <c r="F211" s="190"/>
      <c r="G211" s="191"/>
      <c r="H211" s="192">
        <f>H29+H46+H66+H80+H128+H191+H210</f>
        <v>0</v>
      </c>
      <c r="I211" s="89"/>
      <c r="J211" s="89"/>
      <c r="K211" s="89"/>
      <c r="L211" s="89"/>
    </row>
    <row r="212" spans="1:12" ht="13.5" thickBot="1" x14ac:dyDescent="0.25">
      <c r="A212" s="58" t="s">
        <v>134</v>
      </c>
      <c r="B212" s="59"/>
      <c r="C212" s="193"/>
      <c r="D212" s="60">
        <v>3.4099999999999998E-2</v>
      </c>
      <c r="E212" s="194"/>
      <c r="F212" s="195"/>
      <c r="G212" s="196"/>
      <c r="H212" s="197">
        <f>0</f>
        <v>0</v>
      </c>
      <c r="I212" s="89"/>
      <c r="J212" s="89"/>
      <c r="K212" s="89"/>
      <c r="L212" s="89"/>
    </row>
    <row r="213" spans="1:12" ht="12.75" customHeight="1" x14ac:dyDescent="0.2">
      <c r="A213" s="176"/>
      <c r="B213" s="176">
        <v>700</v>
      </c>
      <c r="C213" s="73" t="s">
        <v>135</v>
      </c>
      <c r="D213" s="158"/>
      <c r="E213" s="163"/>
      <c r="F213" s="198"/>
      <c r="G213" s="180"/>
      <c r="H213" s="147"/>
      <c r="I213" s="89"/>
      <c r="J213" s="89"/>
      <c r="K213" s="89"/>
      <c r="L213" s="89"/>
    </row>
    <row r="214" spans="1:12" ht="12.75" customHeight="1" x14ac:dyDescent="0.2">
      <c r="A214" s="77"/>
      <c r="B214" s="77"/>
      <c r="C214" s="78"/>
      <c r="D214" s="158"/>
      <c r="E214" s="77"/>
      <c r="F214" s="199"/>
      <c r="G214" s="149"/>
      <c r="H214" s="147"/>
      <c r="I214" s="89"/>
      <c r="J214" s="89"/>
      <c r="K214" s="89"/>
      <c r="L214" s="89"/>
    </row>
    <row r="215" spans="1:12" ht="12.75" customHeight="1" x14ac:dyDescent="0.2">
      <c r="A215" s="77"/>
      <c r="B215" s="77">
        <v>7310</v>
      </c>
      <c r="C215" s="78" t="s">
        <v>136</v>
      </c>
      <c r="D215" s="77"/>
      <c r="E215" s="145"/>
      <c r="F215" s="159"/>
      <c r="G215" s="112">
        <f>SUM(E215*F215)</f>
        <v>0</v>
      </c>
      <c r="H215" s="147"/>
      <c r="I215" s="89"/>
      <c r="J215" s="89"/>
      <c r="K215" s="89"/>
      <c r="L215" s="93"/>
    </row>
    <row r="216" spans="1:12" ht="12.75" customHeight="1" x14ac:dyDescent="0.2">
      <c r="A216" s="77"/>
      <c r="B216" s="77"/>
      <c r="C216" s="78"/>
      <c r="D216" s="77"/>
      <c r="E216" s="145"/>
      <c r="F216" s="159"/>
      <c r="G216" s="112">
        <f>SUM(E216*F216)</f>
        <v>0</v>
      </c>
      <c r="H216" s="147"/>
      <c r="I216" s="89"/>
      <c r="J216" s="89"/>
      <c r="K216" s="89"/>
      <c r="L216" s="93"/>
    </row>
    <row r="217" spans="1:12" ht="12.75" customHeight="1" thickBot="1" x14ac:dyDescent="0.25">
      <c r="A217" s="77"/>
      <c r="B217" s="77"/>
      <c r="C217" s="78"/>
      <c r="D217" s="77"/>
      <c r="E217" s="145"/>
      <c r="F217" s="159"/>
      <c r="G217" s="112">
        <f>SUM(E217*F217)</f>
        <v>0</v>
      </c>
      <c r="H217" s="168">
        <f>SUM(G215:G217)</f>
        <v>0</v>
      </c>
      <c r="I217" s="89"/>
      <c r="J217" s="89"/>
      <c r="K217" s="89"/>
      <c r="L217" s="93"/>
    </row>
    <row r="218" spans="1:12" ht="12.75" customHeight="1" x14ac:dyDescent="0.2">
      <c r="A218" s="77"/>
      <c r="B218" s="77" t="s">
        <v>137</v>
      </c>
      <c r="C218" s="200" t="s">
        <v>138</v>
      </c>
      <c r="D218" s="77"/>
      <c r="E218" s="77"/>
      <c r="F218" s="199"/>
      <c r="G218" s="149"/>
      <c r="H218" s="147"/>
      <c r="I218" s="89"/>
      <c r="J218" s="89"/>
      <c r="K218" s="89"/>
      <c r="L218" s="89"/>
    </row>
    <row r="219" spans="1:12" ht="12.75" customHeight="1" x14ac:dyDescent="0.2">
      <c r="A219" s="77"/>
      <c r="B219" s="77"/>
      <c r="C219" s="200"/>
      <c r="D219" s="77"/>
      <c r="E219" s="145"/>
      <c r="F219" s="201"/>
      <c r="G219" s="112">
        <f>SUM(E219*F219)</f>
        <v>0</v>
      </c>
      <c r="H219" s="147"/>
      <c r="I219" s="89"/>
      <c r="J219" s="93"/>
      <c r="K219" s="89"/>
      <c r="L219" s="89"/>
    </row>
    <row r="220" spans="1:12" ht="12.75" customHeight="1" x14ac:dyDescent="0.2">
      <c r="A220" s="77"/>
      <c r="B220" s="77"/>
      <c r="C220" s="200"/>
      <c r="D220" s="77"/>
      <c r="E220" s="145"/>
      <c r="F220" s="159"/>
      <c r="G220" s="112">
        <f>SUM(E220*F220)</f>
        <v>0</v>
      </c>
      <c r="H220" s="147"/>
      <c r="I220" s="89"/>
      <c r="J220" s="93"/>
      <c r="K220" s="89"/>
      <c r="L220" s="89"/>
    </row>
    <row r="221" spans="1:12" ht="12.75" customHeight="1" thickBot="1" x14ac:dyDescent="0.25">
      <c r="A221" s="114"/>
      <c r="B221" s="114"/>
      <c r="C221" s="183"/>
      <c r="D221" s="114"/>
      <c r="E221" s="150"/>
      <c r="F221" s="151"/>
      <c r="G221" s="170">
        <f>SUM(E221*F221)</f>
        <v>0</v>
      </c>
      <c r="H221" s="168">
        <f>SUM(G219:G221)</f>
        <v>0</v>
      </c>
      <c r="I221" s="89"/>
      <c r="J221" s="93"/>
      <c r="K221" s="89"/>
      <c r="L221" s="89"/>
    </row>
    <row r="222" spans="1:12" x14ac:dyDescent="0.2">
      <c r="A222" s="77"/>
      <c r="B222" s="77"/>
      <c r="C222" s="74" t="s">
        <v>74</v>
      </c>
      <c r="D222" s="202"/>
      <c r="E222" s="202"/>
      <c r="F222" s="61"/>
      <c r="G222" s="149"/>
      <c r="H222" s="147"/>
      <c r="I222" s="89"/>
      <c r="J222" s="93"/>
      <c r="K222" s="89"/>
      <c r="L222" s="89"/>
    </row>
    <row r="223" spans="1:12" ht="34.5" customHeight="1" x14ac:dyDescent="0.2">
      <c r="A223" s="77"/>
      <c r="B223" s="77"/>
      <c r="C223"/>
      <c r="D223"/>
      <c r="E223"/>
      <c r="F223"/>
      <c r="G223" s="149"/>
      <c r="H223" s="147"/>
      <c r="I223" s="89"/>
      <c r="J223" s="93"/>
      <c r="K223" s="89"/>
      <c r="L223" s="89"/>
    </row>
    <row r="224" spans="1:12" ht="34.5" customHeight="1" x14ac:dyDescent="0.2">
      <c r="A224" s="77"/>
      <c r="B224" s="77"/>
      <c r="C224"/>
      <c r="D224"/>
      <c r="E224"/>
      <c r="F224"/>
      <c r="G224" s="149"/>
      <c r="H224" s="147"/>
      <c r="I224" s="89"/>
      <c r="J224" s="93"/>
      <c r="K224" s="89"/>
      <c r="L224" s="89"/>
    </row>
    <row r="225" spans="1:13" ht="13.5" thickBot="1" x14ac:dyDescent="0.25">
      <c r="A225" s="77"/>
      <c r="B225" s="77"/>
      <c r="C225"/>
      <c r="D225"/>
      <c r="E225"/>
      <c r="F225"/>
      <c r="G225" s="149"/>
      <c r="H225" s="147"/>
      <c r="I225" s="89"/>
      <c r="J225" s="89"/>
      <c r="K225" s="89"/>
      <c r="L225" s="93"/>
      <c r="M225" s="93"/>
    </row>
    <row r="226" spans="1:13" ht="13.5" thickBot="1" x14ac:dyDescent="0.25">
      <c r="A226" s="114"/>
      <c r="B226" s="114"/>
      <c r="C226" s="183"/>
      <c r="D226" s="174"/>
      <c r="E226" s="174"/>
      <c r="F226" s="62" t="s">
        <v>139</v>
      </c>
      <c r="G226" s="203"/>
      <c r="H226" s="63">
        <f>SUM(H213:H221)</f>
        <v>0</v>
      </c>
      <c r="I226" s="89"/>
      <c r="J226" s="89"/>
      <c r="K226" s="89"/>
      <c r="L226" s="89"/>
      <c r="M226" s="89"/>
    </row>
    <row r="227" spans="1:13" ht="12.75" customHeight="1" x14ac:dyDescent="0.2">
      <c r="A227" s="64"/>
      <c r="B227" s="64">
        <v>900</v>
      </c>
      <c r="C227" s="75" t="s">
        <v>140</v>
      </c>
      <c r="D227" s="158"/>
      <c r="E227" s="145"/>
      <c r="F227" s="159"/>
      <c r="G227" s="112">
        <f t="shared" ref="G227:G230" si="25">SUM(E227*F227)</f>
        <v>0</v>
      </c>
      <c r="H227" s="147"/>
      <c r="I227" s="93"/>
      <c r="J227" s="89"/>
      <c r="K227" s="89"/>
      <c r="L227" s="89"/>
      <c r="M227" s="89"/>
    </row>
    <row r="228" spans="1:13" ht="12.75" customHeight="1" x14ac:dyDescent="0.2">
      <c r="A228" s="77"/>
      <c r="B228" s="77">
        <v>9710</v>
      </c>
      <c r="C228" s="78" t="s">
        <v>141</v>
      </c>
      <c r="D228" s="158"/>
      <c r="E228" s="145"/>
      <c r="F228" s="159"/>
      <c r="G228" s="112">
        <f t="shared" si="25"/>
        <v>0</v>
      </c>
      <c r="H228" s="147"/>
      <c r="I228" s="89"/>
      <c r="J228" s="89"/>
      <c r="K228" s="89"/>
      <c r="L228" s="93"/>
      <c r="M228" s="89"/>
    </row>
    <row r="229" spans="1:13" ht="12.75" customHeight="1" x14ac:dyDescent="0.2">
      <c r="A229" s="77"/>
      <c r="B229" s="77">
        <v>9720</v>
      </c>
      <c r="C229" s="78" t="s">
        <v>142</v>
      </c>
      <c r="D229" s="158"/>
      <c r="E229" s="145"/>
      <c r="F229" s="159"/>
      <c r="G229" s="112">
        <f t="shared" si="25"/>
        <v>0</v>
      </c>
      <c r="H229" s="147"/>
      <c r="I229" s="89"/>
      <c r="J229" s="89"/>
      <c r="K229" s="89"/>
      <c r="L229" s="89"/>
      <c r="M229" s="89"/>
    </row>
    <row r="230" spans="1:13" ht="12.75" customHeight="1" thickBot="1" x14ac:dyDescent="0.25">
      <c r="A230" s="114"/>
      <c r="B230" s="114">
        <v>9730</v>
      </c>
      <c r="C230" s="71" t="s">
        <v>143</v>
      </c>
      <c r="D230" s="161"/>
      <c r="E230" s="150"/>
      <c r="F230" s="151"/>
      <c r="G230" s="118">
        <f t="shared" si="25"/>
        <v>0</v>
      </c>
      <c r="H230" s="204"/>
      <c r="I230" s="89"/>
      <c r="J230" s="89"/>
      <c r="K230" s="89"/>
      <c r="L230" s="89"/>
      <c r="M230" s="89"/>
    </row>
    <row r="231" spans="1:13" x14ac:dyDescent="0.2">
      <c r="A231" s="120"/>
      <c r="B231" s="120"/>
      <c r="C231" s="121" t="s">
        <v>74</v>
      </c>
      <c r="D231" s="141"/>
      <c r="E231" s="141"/>
      <c r="F231" s="142"/>
      <c r="G231" s="124"/>
      <c r="H231" s="113"/>
      <c r="I231" s="89"/>
      <c r="J231" s="89"/>
      <c r="K231" s="89"/>
      <c r="L231" s="89"/>
      <c r="M231" s="89"/>
    </row>
    <row r="232" spans="1:13" ht="34.5" customHeight="1" x14ac:dyDescent="0.2">
      <c r="A232" s="120"/>
      <c r="B232" s="120"/>
      <c r="C232"/>
      <c r="D232"/>
      <c r="E232"/>
      <c r="F232"/>
      <c r="G232" s="124"/>
      <c r="H232" s="113"/>
      <c r="I232" s="89"/>
      <c r="J232" s="89"/>
      <c r="K232" s="89"/>
      <c r="L232" s="89"/>
      <c r="M232" s="89"/>
    </row>
    <row r="233" spans="1:13" ht="27" customHeight="1" x14ac:dyDescent="0.2">
      <c r="A233" s="120"/>
      <c r="B233" s="120"/>
      <c r="C233"/>
      <c r="D233"/>
      <c r="E233"/>
      <c r="F233"/>
      <c r="G233" s="124"/>
      <c r="H233" s="113"/>
      <c r="I233" s="89"/>
      <c r="J233" s="89"/>
      <c r="K233" s="89"/>
      <c r="L233" s="89"/>
      <c r="M233" s="89"/>
    </row>
    <row r="234" spans="1:13" x14ac:dyDescent="0.2">
      <c r="A234" s="120"/>
      <c r="B234" s="120"/>
      <c r="C234"/>
      <c r="D234"/>
      <c r="E234"/>
      <c r="F234"/>
      <c r="G234" s="124"/>
      <c r="H234" s="113"/>
      <c r="I234" s="89"/>
      <c r="J234" s="89"/>
      <c r="K234" s="89"/>
      <c r="L234" s="89"/>
      <c r="M234" s="89"/>
    </row>
    <row r="235" spans="1:13" ht="13.5" thickBot="1" x14ac:dyDescent="0.25">
      <c r="A235" s="120"/>
      <c r="B235" s="120"/>
      <c r="C235"/>
      <c r="D235"/>
      <c r="E235"/>
      <c r="F235"/>
      <c r="G235" s="124"/>
      <c r="H235" s="113"/>
      <c r="I235" s="89"/>
      <c r="J235" s="89"/>
      <c r="K235" s="89"/>
      <c r="L235" s="89"/>
      <c r="M235" s="89"/>
    </row>
    <row r="236" spans="1:13" ht="13.5" thickBot="1" x14ac:dyDescent="0.25">
      <c r="A236" s="125"/>
      <c r="B236" s="125"/>
      <c r="C236" s="205"/>
      <c r="D236" s="206"/>
      <c r="E236" s="206"/>
      <c r="F236" s="56" t="s">
        <v>144</v>
      </c>
      <c r="G236" s="128"/>
      <c r="H236" s="129">
        <f>SUM(G227:G230)</f>
        <v>0</v>
      </c>
      <c r="I236" s="89"/>
      <c r="J236" s="89"/>
      <c r="K236" s="89"/>
      <c r="L236" s="89"/>
      <c r="M236" s="89"/>
    </row>
    <row r="237" spans="1:13" ht="13.5" thickBot="1" x14ac:dyDescent="0.25">
      <c r="A237" s="207"/>
      <c r="B237" s="208"/>
      <c r="C237" s="209"/>
      <c r="D237" s="210"/>
      <c r="E237" s="210"/>
      <c r="F237" s="211" t="s">
        <v>145</v>
      </c>
      <c r="G237" s="212"/>
      <c r="H237" s="192">
        <f>H211+H212+H226+H236</f>
        <v>0</v>
      </c>
      <c r="I237" s="89"/>
      <c r="J237" s="89"/>
      <c r="K237" s="89"/>
      <c r="L237" s="89"/>
      <c r="M237" s="89"/>
    </row>
  </sheetData>
  <sheetProtection algorithmName="SHA-512" hashValue="0QeZS4lIqTgNeJT60cyhH+D54GwyRc/+qrUxYZ8FLrhU75OFSDxTAO9I+x4EiXu8+dpEqw02eNskFu0i3dFMKg==" saltValue="jRPC+ZnY9uKDXYnTuVYYQw==" spinCount="100000" sheet="1" objects="1" scenarios="1" formatCells="0" formatRows="0" insertRows="0" deleteRows="0"/>
  <phoneticPr fontId="0" type="noConversion"/>
  <printOptions gridLines="1"/>
  <pageMargins left="0.25" right="0.25" top="0.75" bottom="0.75" header="0.3" footer="0.3"/>
  <pageSetup scale="87" orientation="portrait"/>
  <headerFooter alignWithMargins="0">
    <oddHeader xml:space="preserve">&amp;CNevada Department of Education
&amp;KFF0000Instruction&amp;K000000
</oddHeader>
    <oddFooter>&amp;CPage &amp;P of &amp;N</oddFooter>
  </headerFooter>
  <rowBreaks count="5" manualBreakCount="5">
    <brk id="46" max="16383" man="1"/>
    <brk id="80" max="16383" man="1"/>
    <brk id="123" max="7" man="1"/>
    <brk id="168" max="7" man="1"/>
    <brk id="204" max="7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M261"/>
  <sheetViews>
    <sheetView zoomScaleNormal="100" workbookViewId="0">
      <pane ySplit="7" topLeftCell="A29" activePane="bottomLeft" state="frozen"/>
      <selection pane="bottomLeft" activeCell="S46" sqref="S46"/>
    </sheetView>
  </sheetViews>
  <sheetFormatPr defaultColWidth="9.140625" defaultRowHeight="12.75" x14ac:dyDescent="0.2"/>
  <cols>
    <col min="1" max="1" width="8.7109375" style="48" customWidth="1"/>
    <col min="2" max="2" width="9.28515625" style="48" customWidth="1"/>
    <col min="3" max="3" width="31.7109375" style="76" customWidth="1"/>
    <col min="4" max="4" width="6.7109375" style="48" customWidth="1"/>
    <col min="5" max="5" width="10.7109375" style="48" customWidth="1"/>
    <col min="6" max="6" width="17.7109375" style="48" customWidth="1"/>
    <col min="7" max="7" width="13.7109375" style="65" customWidth="1"/>
    <col min="8" max="8" width="17.42578125" style="65" customWidth="1"/>
    <col min="9" max="9" width="13.7109375" style="48" customWidth="1"/>
    <col min="10" max="16384" width="9.140625" style="48"/>
  </cols>
  <sheetData>
    <row r="1" spans="1:11" x14ac:dyDescent="0.2">
      <c r="A1" s="221"/>
      <c r="B1" s="221"/>
      <c r="C1" s="222"/>
      <c r="D1" s="89"/>
      <c r="E1" s="89"/>
      <c r="F1" s="89"/>
      <c r="G1" s="213"/>
      <c r="H1" s="213"/>
      <c r="I1" s="89"/>
      <c r="J1" s="89"/>
      <c r="K1" s="89"/>
    </row>
    <row r="2" spans="1:11" x14ac:dyDescent="0.2">
      <c r="A2" s="223" t="s">
        <v>45</v>
      </c>
      <c r="B2" s="223"/>
      <c r="C2" s="224" t="str">
        <f>'FY 18 Summary '!B3</f>
        <v>Washoe County School District</v>
      </c>
      <c r="D2" s="89"/>
      <c r="E2" s="89"/>
      <c r="F2" s="89"/>
      <c r="G2" s="225" t="s">
        <v>46</v>
      </c>
      <c r="H2" s="226" t="str">
        <f>+'FY 18 Summary '!D3</f>
        <v>19-241-16000</v>
      </c>
      <c r="I2" s="89"/>
      <c r="J2" s="89"/>
      <c r="K2" s="89"/>
    </row>
    <row r="3" spans="1:11" x14ac:dyDescent="0.2">
      <c r="A3" s="225" t="s">
        <v>47</v>
      </c>
      <c r="B3" s="225"/>
      <c r="C3" s="227" t="str">
        <f>'FY 18 Summary '!D5</f>
        <v>NW RPDP</v>
      </c>
      <c r="D3" s="228"/>
      <c r="E3" s="89"/>
      <c r="F3" s="89"/>
      <c r="G3" s="225" t="s">
        <v>48</v>
      </c>
      <c r="H3" s="229">
        <f>'FY 18 Summary '!E6</f>
        <v>2019</v>
      </c>
      <c r="I3" s="92"/>
      <c r="J3" s="93"/>
      <c r="K3" s="93"/>
    </row>
    <row r="4" spans="1:11" x14ac:dyDescent="0.2">
      <c r="A4" s="223"/>
      <c r="B4" s="223"/>
      <c r="C4" s="130"/>
      <c r="D4" s="223"/>
      <c r="E4" s="89"/>
      <c r="F4" s="89"/>
      <c r="G4" s="213"/>
      <c r="H4" s="213"/>
      <c r="I4" s="92"/>
      <c r="J4" s="93"/>
      <c r="K4" s="93"/>
    </row>
    <row r="5" spans="1:11" s="53" customFormat="1" x14ac:dyDescent="0.2">
      <c r="A5" s="95"/>
      <c r="B5" s="95"/>
      <c r="C5" s="96"/>
      <c r="D5" s="95"/>
      <c r="E5" s="95"/>
      <c r="F5" s="95"/>
      <c r="G5" s="97"/>
      <c r="H5" s="97"/>
      <c r="I5" s="95"/>
      <c r="J5" s="95"/>
      <c r="K5" s="95"/>
    </row>
    <row r="6" spans="1:11" ht="13.5" thickBot="1" x14ac:dyDescent="0.25">
      <c r="A6" s="95"/>
      <c r="B6" s="95" t="s">
        <v>49</v>
      </c>
      <c r="C6" s="96" t="s">
        <v>50</v>
      </c>
      <c r="D6" s="95" t="s">
        <v>51</v>
      </c>
      <c r="E6" s="95" t="s">
        <v>52</v>
      </c>
      <c r="F6" s="95" t="s">
        <v>53</v>
      </c>
      <c r="G6" s="97" t="s">
        <v>54</v>
      </c>
      <c r="H6" s="98"/>
      <c r="I6" s="89"/>
      <c r="J6" s="89"/>
      <c r="K6" s="89"/>
    </row>
    <row r="7" spans="1:11" ht="27.75" customHeight="1" thickBot="1" x14ac:dyDescent="0.25">
      <c r="A7" s="42" t="s">
        <v>55</v>
      </c>
      <c r="B7" s="42" t="s">
        <v>56</v>
      </c>
      <c r="C7" s="42" t="s">
        <v>57</v>
      </c>
      <c r="D7" s="99" t="s">
        <v>58</v>
      </c>
      <c r="E7" s="42" t="s">
        <v>59</v>
      </c>
      <c r="F7" s="99" t="s">
        <v>60</v>
      </c>
      <c r="G7" s="100" t="s">
        <v>61</v>
      </c>
      <c r="H7" s="101" t="s">
        <v>62</v>
      </c>
      <c r="I7" s="89"/>
      <c r="J7" s="89"/>
      <c r="K7" s="89"/>
    </row>
    <row r="8" spans="1:11" x14ac:dyDescent="0.2">
      <c r="A8" s="102"/>
      <c r="B8" s="102">
        <v>100</v>
      </c>
      <c r="C8" s="103" t="s">
        <v>63</v>
      </c>
      <c r="D8" s="104"/>
      <c r="E8" s="105"/>
      <c r="F8" s="106"/>
      <c r="G8" s="107"/>
      <c r="H8" s="108"/>
      <c r="I8" s="89"/>
      <c r="J8" s="89"/>
      <c r="K8" s="89"/>
    </row>
    <row r="9" spans="1:11" x14ac:dyDescent="0.2">
      <c r="A9" s="77">
        <v>2213</v>
      </c>
      <c r="B9" s="77">
        <v>1110</v>
      </c>
      <c r="C9" s="220" t="s">
        <v>64</v>
      </c>
      <c r="D9" s="109">
        <v>14</v>
      </c>
      <c r="E9" s="110">
        <v>14</v>
      </c>
      <c r="F9" s="111">
        <v>70466</v>
      </c>
      <c r="G9" s="112">
        <f t="shared" ref="G9:G21" si="0">SUM(E9*F9)</f>
        <v>986524</v>
      </c>
      <c r="H9" s="113"/>
      <c r="I9" s="89"/>
      <c r="J9" s="89"/>
      <c r="K9" s="89"/>
    </row>
    <row r="10" spans="1:11" x14ac:dyDescent="0.2">
      <c r="A10" s="77">
        <v>2213</v>
      </c>
      <c r="B10" s="77">
        <v>1140</v>
      </c>
      <c r="C10" s="220" t="s">
        <v>146</v>
      </c>
      <c r="D10" s="109">
        <v>1</v>
      </c>
      <c r="E10" s="110">
        <v>1</v>
      </c>
      <c r="F10" s="111">
        <v>123027</v>
      </c>
      <c r="G10" s="112">
        <f t="shared" si="0"/>
        <v>123027</v>
      </c>
      <c r="H10" s="113"/>
      <c r="I10" s="89"/>
      <c r="J10" s="89"/>
      <c r="K10" s="89"/>
    </row>
    <row r="11" spans="1:11" x14ac:dyDescent="0.2">
      <c r="A11" s="77">
        <v>2213</v>
      </c>
      <c r="B11" s="77">
        <v>1170</v>
      </c>
      <c r="C11" s="220" t="s">
        <v>67</v>
      </c>
      <c r="D11" s="109">
        <v>3</v>
      </c>
      <c r="E11" s="110">
        <v>3</v>
      </c>
      <c r="F11" s="111">
        <v>49713</v>
      </c>
      <c r="G11" s="112">
        <f t="shared" si="0"/>
        <v>149139</v>
      </c>
      <c r="H11" s="113">
        <f>SUM(G9:G11)</f>
        <v>1258690</v>
      </c>
      <c r="I11" s="89"/>
      <c r="J11" s="89"/>
      <c r="K11" s="89"/>
    </row>
    <row r="12" spans="1:11" x14ac:dyDescent="0.2">
      <c r="A12" s="77">
        <v>2213</v>
      </c>
      <c r="B12" s="77">
        <v>1173</v>
      </c>
      <c r="C12" s="220" t="s">
        <v>162</v>
      </c>
      <c r="D12" s="109"/>
      <c r="E12" s="110">
        <v>1</v>
      </c>
      <c r="F12" s="111">
        <v>300</v>
      </c>
      <c r="G12" s="112">
        <f t="shared" ref="G12:G14" si="1">SUM(E12*F12)</f>
        <v>300</v>
      </c>
      <c r="H12" s="113"/>
      <c r="I12" s="89"/>
      <c r="J12" s="89"/>
      <c r="K12" s="89"/>
    </row>
    <row r="13" spans="1:11" x14ac:dyDescent="0.2">
      <c r="A13" s="77">
        <v>2213</v>
      </c>
      <c r="B13" s="77">
        <v>1230</v>
      </c>
      <c r="C13" s="220" t="s">
        <v>66</v>
      </c>
      <c r="D13" s="109"/>
      <c r="E13" s="110">
        <v>600</v>
      </c>
      <c r="F13" s="111">
        <v>100</v>
      </c>
      <c r="G13" s="112">
        <f t="shared" si="1"/>
        <v>60000</v>
      </c>
      <c r="H13" s="113"/>
      <c r="I13" s="89"/>
      <c r="J13" s="89"/>
      <c r="K13" s="89"/>
    </row>
    <row r="14" spans="1:11" x14ac:dyDescent="0.2">
      <c r="A14" s="77">
        <v>2213</v>
      </c>
      <c r="B14" s="77">
        <v>1546</v>
      </c>
      <c r="C14" s="220" t="s">
        <v>165</v>
      </c>
      <c r="D14" s="109"/>
      <c r="E14" s="110"/>
      <c r="F14" s="111"/>
      <c r="G14" s="112">
        <f t="shared" si="1"/>
        <v>0</v>
      </c>
      <c r="H14" s="113"/>
      <c r="I14" s="89"/>
      <c r="J14" s="89"/>
      <c r="K14" s="89"/>
    </row>
    <row r="15" spans="1:11" x14ac:dyDescent="0.2">
      <c r="A15" s="77">
        <v>2213</v>
      </c>
      <c r="B15" s="77">
        <v>1576</v>
      </c>
      <c r="C15" s="220" t="s">
        <v>161</v>
      </c>
      <c r="D15" s="109"/>
      <c r="E15" s="110"/>
      <c r="F15" s="111"/>
      <c r="G15" s="112">
        <f t="shared" si="0"/>
        <v>0</v>
      </c>
      <c r="H15" s="113"/>
      <c r="I15" s="89"/>
      <c r="J15" s="89"/>
      <c r="K15" s="89"/>
    </row>
    <row r="16" spans="1:11" x14ac:dyDescent="0.2">
      <c r="A16" s="77">
        <v>2213</v>
      </c>
      <c r="B16" s="77">
        <v>1691</v>
      </c>
      <c r="C16" s="220" t="s">
        <v>70</v>
      </c>
      <c r="D16" s="109"/>
      <c r="E16" s="110">
        <v>500</v>
      </c>
      <c r="F16" s="111">
        <v>30</v>
      </c>
      <c r="G16" s="112">
        <f t="shared" si="0"/>
        <v>15000</v>
      </c>
      <c r="H16" s="113"/>
      <c r="I16" s="89"/>
      <c r="J16" s="89"/>
      <c r="K16" s="89"/>
    </row>
    <row r="17" spans="1:11" x14ac:dyDescent="0.2">
      <c r="A17" s="77">
        <v>2213</v>
      </c>
      <c r="B17" s="77">
        <v>1691</v>
      </c>
      <c r="C17" s="220" t="s">
        <v>71</v>
      </c>
      <c r="D17" s="109"/>
      <c r="E17" s="110">
        <v>500</v>
      </c>
      <c r="F17" s="111">
        <v>30</v>
      </c>
      <c r="G17" s="112">
        <f>SUM(E17*F17)</f>
        <v>15000</v>
      </c>
      <c r="H17" s="113"/>
      <c r="I17" s="89"/>
      <c r="J17" s="89"/>
      <c r="K17" s="89"/>
    </row>
    <row r="18" spans="1:11" x14ac:dyDescent="0.2">
      <c r="A18" s="77">
        <v>2213</v>
      </c>
      <c r="B18" s="77">
        <v>1691</v>
      </c>
      <c r="C18" s="220" t="s">
        <v>72</v>
      </c>
      <c r="D18" s="109"/>
      <c r="E18" s="110">
        <v>500</v>
      </c>
      <c r="F18" s="111">
        <v>35</v>
      </c>
      <c r="G18" s="112">
        <f t="shared" si="0"/>
        <v>17500</v>
      </c>
      <c r="H18" s="113"/>
    </row>
    <row r="19" spans="1:11" x14ac:dyDescent="0.2">
      <c r="A19" s="77"/>
      <c r="B19" s="77"/>
      <c r="C19" s="220"/>
      <c r="D19" s="109"/>
      <c r="E19" s="110"/>
      <c r="F19" s="111"/>
      <c r="G19" s="112">
        <f t="shared" si="0"/>
        <v>0</v>
      </c>
      <c r="H19" s="113"/>
    </row>
    <row r="20" spans="1:11" x14ac:dyDescent="0.2">
      <c r="A20" s="77"/>
      <c r="B20" s="77"/>
      <c r="C20" s="220"/>
      <c r="D20" s="109"/>
      <c r="E20" s="110"/>
      <c r="F20" s="111"/>
      <c r="G20" s="112">
        <f t="shared" si="0"/>
        <v>0</v>
      </c>
      <c r="H20" s="113"/>
    </row>
    <row r="21" spans="1:11" ht="13.5" thickBot="1" x14ac:dyDescent="0.25">
      <c r="A21" s="114"/>
      <c r="B21" s="114"/>
      <c r="C21" s="71"/>
      <c r="D21" s="115"/>
      <c r="E21" s="116"/>
      <c r="F21" s="117"/>
      <c r="G21" s="118">
        <f t="shared" si="0"/>
        <v>0</v>
      </c>
      <c r="H21" s="119"/>
    </row>
    <row r="22" spans="1:11" x14ac:dyDescent="0.2">
      <c r="A22" s="120"/>
      <c r="B22" s="120"/>
      <c r="C22" s="121" t="s">
        <v>74</v>
      </c>
      <c r="D22" s="122"/>
      <c r="E22" s="122"/>
      <c r="F22" s="123"/>
      <c r="G22" s="124"/>
      <c r="H22" s="113"/>
    </row>
    <row r="23" spans="1:11" ht="40.5" customHeight="1" x14ac:dyDescent="0.2">
      <c r="A23" s="120"/>
      <c r="B23" s="120"/>
      <c r="C23" s="230" t="s">
        <v>152</v>
      </c>
      <c r="D23" s="1"/>
      <c r="E23" s="1"/>
      <c r="F23" s="1"/>
      <c r="G23" s="124"/>
      <c r="H23" s="113"/>
    </row>
    <row r="24" spans="1:11" ht="42.75" customHeight="1" x14ac:dyDescent="0.2">
      <c r="A24" s="120"/>
      <c r="B24" s="120"/>
      <c r="C24" s="1"/>
      <c r="D24" s="1"/>
      <c r="E24" s="1"/>
      <c r="F24" s="1"/>
      <c r="G24" s="124"/>
      <c r="H24" s="113"/>
    </row>
    <row r="25" spans="1:11" ht="42.75" customHeight="1" x14ac:dyDescent="0.2">
      <c r="A25" s="120"/>
      <c r="B25" s="120"/>
      <c r="C25" s="1"/>
      <c r="D25" s="1"/>
      <c r="E25" s="1"/>
      <c r="F25" s="1"/>
      <c r="G25" s="124"/>
      <c r="H25" s="113"/>
    </row>
    <row r="26" spans="1:11" ht="42.75" customHeight="1" x14ac:dyDescent="0.2">
      <c r="A26" s="120"/>
      <c r="B26" s="120"/>
      <c r="C26" s="1"/>
      <c r="D26" s="1"/>
      <c r="E26" s="1"/>
      <c r="F26" s="1"/>
      <c r="G26" s="124"/>
      <c r="H26" s="113"/>
    </row>
    <row r="27" spans="1:11" ht="13.5" thickBot="1" x14ac:dyDescent="0.25">
      <c r="A27" s="120"/>
      <c r="B27" s="120"/>
      <c r="C27" s="1"/>
      <c r="D27" s="1"/>
      <c r="E27" s="1"/>
      <c r="F27" s="1"/>
      <c r="G27" s="124"/>
      <c r="H27" s="113"/>
    </row>
    <row r="28" spans="1:11" ht="13.5" thickBot="1" x14ac:dyDescent="0.25">
      <c r="A28" s="125"/>
      <c r="B28" s="125"/>
      <c r="C28" s="126"/>
      <c r="D28" s="127"/>
      <c r="E28" s="127"/>
      <c r="F28" s="54" t="s">
        <v>75</v>
      </c>
      <c r="G28" s="128"/>
      <c r="H28" s="129">
        <f>SUM(G9:G21)</f>
        <v>1366490</v>
      </c>
    </row>
    <row r="29" spans="1:11" x14ac:dyDescent="0.2">
      <c r="A29" s="102"/>
      <c r="B29" s="102">
        <v>200</v>
      </c>
      <c r="C29" s="130" t="s">
        <v>76</v>
      </c>
      <c r="D29" s="104"/>
      <c r="E29" s="131"/>
      <c r="F29" s="132"/>
      <c r="G29" s="107"/>
      <c r="H29" s="113"/>
    </row>
    <row r="30" spans="1:11" x14ac:dyDescent="0.2">
      <c r="A30" s="77">
        <v>2213</v>
      </c>
      <c r="B30" s="77">
        <v>2100</v>
      </c>
      <c r="C30" s="220" t="s">
        <v>77</v>
      </c>
      <c r="D30" s="133"/>
      <c r="E30" s="134">
        <v>8670</v>
      </c>
      <c r="F30" s="135">
        <v>18</v>
      </c>
      <c r="G30" s="112">
        <f t="shared" ref="G30:G39" si="2">ROUNDUP(E30*F30,0)</f>
        <v>156060</v>
      </c>
      <c r="H30" s="113"/>
    </row>
    <row r="31" spans="1:11" x14ac:dyDescent="0.2">
      <c r="A31" s="77">
        <v>2213</v>
      </c>
      <c r="B31" s="77">
        <v>2101</v>
      </c>
      <c r="C31" s="220" t="s">
        <v>78</v>
      </c>
      <c r="D31" s="133"/>
      <c r="E31" s="134">
        <v>75</v>
      </c>
      <c r="F31" s="136">
        <f>18-1</f>
        <v>17</v>
      </c>
      <c r="G31" s="112">
        <f t="shared" si="2"/>
        <v>1275</v>
      </c>
      <c r="H31" s="113"/>
    </row>
    <row r="32" spans="1:11" x14ac:dyDescent="0.2">
      <c r="A32" s="77">
        <v>2213</v>
      </c>
      <c r="B32" s="77">
        <v>2101</v>
      </c>
      <c r="C32" s="220" t="s">
        <v>79</v>
      </c>
      <c r="D32" s="133"/>
      <c r="E32" s="134">
        <v>400</v>
      </c>
      <c r="F32" s="135">
        <v>1</v>
      </c>
      <c r="G32" s="112">
        <f t="shared" si="2"/>
        <v>400</v>
      </c>
      <c r="H32" s="113"/>
      <c r="I32" s="89"/>
    </row>
    <row r="33" spans="1:11" x14ac:dyDescent="0.2">
      <c r="A33" s="77">
        <v>2213</v>
      </c>
      <c r="B33" s="77">
        <v>2102</v>
      </c>
      <c r="C33" s="220" t="s">
        <v>80</v>
      </c>
      <c r="D33" s="133"/>
      <c r="E33" s="137">
        <v>2E-3</v>
      </c>
      <c r="F33" s="138">
        <v>123027</v>
      </c>
      <c r="G33" s="112">
        <f t="shared" si="2"/>
        <v>247</v>
      </c>
      <c r="H33" s="113"/>
      <c r="I33" s="89"/>
    </row>
    <row r="34" spans="1:11" x14ac:dyDescent="0.2">
      <c r="A34" s="77">
        <v>2213</v>
      </c>
      <c r="B34" s="77">
        <v>2200</v>
      </c>
      <c r="C34" s="220" t="s">
        <v>81</v>
      </c>
      <c r="D34" s="133"/>
      <c r="E34" s="137">
        <v>6.2E-2</v>
      </c>
      <c r="F34" s="138">
        <v>60000</v>
      </c>
      <c r="G34" s="112">
        <f t="shared" si="2"/>
        <v>3720</v>
      </c>
      <c r="H34" s="113"/>
      <c r="I34" s="89" t="s">
        <v>163</v>
      </c>
    </row>
    <row r="35" spans="1:11" x14ac:dyDescent="0.2">
      <c r="A35" s="77">
        <v>2213</v>
      </c>
      <c r="B35" s="77">
        <v>2300</v>
      </c>
      <c r="C35" s="220" t="s">
        <v>82</v>
      </c>
      <c r="D35" s="133"/>
      <c r="E35" s="137">
        <v>0.28000000000000003</v>
      </c>
      <c r="F35" s="138">
        <v>1258690</v>
      </c>
      <c r="G35" s="112">
        <f t="shared" si="2"/>
        <v>352434</v>
      </c>
      <c r="H35" s="113"/>
      <c r="I35" s="89" t="s">
        <v>164</v>
      </c>
    </row>
    <row r="36" spans="1:11" x14ac:dyDescent="0.2">
      <c r="A36" s="77">
        <v>2213</v>
      </c>
      <c r="B36" s="77">
        <v>2300</v>
      </c>
      <c r="C36" s="220" t="s">
        <v>83</v>
      </c>
      <c r="D36" s="133"/>
      <c r="E36" s="137">
        <v>0.14499999999999999</v>
      </c>
      <c r="F36" s="138"/>
      <c r="G36" s="112">
        <f t="shared" si="2"/>
        <v>0</v>
      </c>
      <c r="H36" s="113"/>
      <c r="I36" s="89"/>
    </row>
    <row r="37" spans="1:11" x14ac:dyDescent="0.2">
      <c r="A37" s="77">
        <v>2213</v>
      </c>
      <c r="B37" s="77">
        <v>2400</v>
      </c>
      <c r="C37" s="220" t="s">
        <v>84</v>
      </c>
      <c r="D37" s="133"/>
      <c r="E37" s="137">
        <v>1.4500000000000001E-2</v>
      </c>
      <c r="F37" s="138">
        <v>1366490</v>
      </c>
      <c r="G37" s="112">
        <f t="shared" si="2"/>
        <v>19815</v>
      </c>
      <c r="H37" s="113"/>
      <c r="I37" s="89"/>
    </row>
    <row r="38" spans="1:11" x14ac:dyDescent="0.2">
      <c r="A38" s="77">
        <v>2213</v>
      </c>
      <c r="B38" s="77">
        <v>2700</v>
      </c>
      <c r="C38" s="220" t="s">
        <v>85</v>
      </c>
      <c r="D38" s="133"/>
      <c r="E38" s="137">
        <v>4.0000000000000001E-3</v>
      </c>
      <c r="F38" s="138">
        <v>1366490</v>
      </c>
      <c r="G38" s="112">
        <f t="shared" si="2"/>
        <v>5466</v>
      </c>
      <c r="H38" s="113"/>
      <c r="I38" s="89"/>
    </row>
    <row r="39" spans="1:11" x14ac:dyDescent="0.2">
      <c r="A39" s="77">
        <v>2213</v>
      </c>
      <c r="B39" s="77">
        <v>2880</v>
      </c>
      <c r="C39" s="220" t="s">
        <v>86</v>
      </c>
      <c r="D39" s="133"/>
      <c r="E39" s="134">
        <v>300</v>
      </c>
      <c r="F39" s="135">
        <v>18</v>
      </c>
      <c r="G39" s="112">
        <f t="shared" si="2"/>
        <v>5400</v>
      </c>
      <c r="H39" s="113"/>
      <c r="I39" s="213">
        <f>SUM(G30:G39)</f>
        <v>544817</v>
      </c>
    </row>
    <row r="40" spans="1:11" x14ac:dyDescent="0.2">
      <c r="A40" s="77"/>
      <c r="B40" s="77"/>
      <c r="C40" s="220"/>
      <c r="D40" s="133"/>
      <c r="E40" s="214"/>
      <c r="F40" s="138"/>
      <c r="G40" s="112"/>
      <c r="H40" s="113"/>
      <c r="I40" s="89"/>
    </row>
    <row r="41" spans="1:11" x14ac:dyDescent="0.2">
      <c r="A41" s="77">
        <v>2290</v>
      </c>
      <c r="B41" s="77">
        <v>2100</v>
      </c>
      <c r="C41" s="220" t="s">
        <v>77</v>
      </c>
      <c r="D41" s="133"/>
      <c r="E41" s="134">
        <v>8350</v>
      </c>
      <c r="F41" s="135"/>
      <c r="G41" s="112">
        <f t="shared" ref="G41:G50" si="3">ROUNDUP(E41*F41,0)</f>
        <v>0</v>
      </c>
      <c r="H41" s="113"/>
      <c r="I41" s="89"/>
    </row>
    <row r="42" spans="1:11" x14ac:dyDescent="0.2">
      <c r="A42" s="77">
        <v>2290</v>
      </c>
      <c r="B42" s="77">
        <v>2101</v>
      </c>
      <c r="C42" s="220" t="s">
        <v>78</v>
      </c>
      <c r="D42" s="133"/>
      <c r="E42" s="134">
        <v>75</v>
      </c>
      <c r="F42" s="136"/>
      <c r="G42" s="112">
        <f t="shared" si="3"/>
        <v>0</v>
      </c>
      <c r="H42" s="113"/>
      <c r="I42" s="89"/>
    </row>
    <row r="43" spans="1:11" x14ac:dyDescent="0.2">
      <c r="A43" s="77">
        <v>2290</v>
      </c>
      <c r="B43" s="77">
        <v>2101</v>
      </c>
      <c r="C43" s="220" t="s">
        <v>79</v>
      </c>
      <c r="D43" s="133"/>
      <c r="E43" s="134">
        <v>400</v>
      </c>
      <c r="F43" s="135"/>
      <c r="G43" s="112">
        <f t="shared" si="3"/>
        <v>0</v>
      </c>
      <c r="H43" s="113"/>
      <c r="I43" s="89"/>
    </row>
    <row r="44" spans="1:11" x14ac:dyDescent="0.2">
      <c r="A44" s="77">
        <v>2290</v>
      </c>
      <c r="B44" s="77">
        <v>2102</v>
      </c>
      <c r="C44" s="220" t="s">
        <v>80</v>
      </c>
      <c r="D44" s="133"/>
      <c r="E44" s="137">
        <v>2.5000000000000001E-3</v>
      </c>
      <c r="F44" s="138"/>
      <c r="G44" s="112">
        <f t="shared" si="3"/>
        <v>0</v>
      </c>
      <c r="H44" s="113"/>
      <c r="I44" s="89"/>
    </row>
    <row r="45" spans="1:11" x14ac:dyDescent="0.2">
      <c r="A45" s="77">
        <v>2290</v>
      </c>
      <c r="B45" s="77">
        <v>2200</v>
      </c>
      <c r="C45" s="220" t="s">
        <v>81</v>
      </c>
      <c r="D45" s="133"/>
      <c r="E45" s="137">
        <v>6.2E-2</v>
      </c>
      <c r="F45" s="138"/>
      <c r="G45" s="112">
        <f t="shared" si="3"/>
        <v>0</v>
      </c>
      <c r="H45" s="113"/>
      <c r="I45" s="89"/>
    </row>
    <row r="46" spans="1:11" x14ac:dyDescent="0.2">
      <c r="A46" s="77">
        <v>2290</v>
      </c>
      <c r="B46" s="77">
        <v>2300</v>
      </c>
      <c r="C46" s="220" t="s">
        <v>82</v>
      </c>
      <c r="D46" s="133"/>
      <c r="E46" s="137">
        <v>0.28000000000000003</v>
      </c>
      <c r="F46" s="138"/>
      <c r="G46" s="112">
        <f t="shared" si="3"/>
        <v>0</v>
      </c>
      <c r="H46" s="113"/>
      <c r="I46" s="89"/>
    </row>
    <row r="47" spans="1:11" x14ac:dyDescent="0.2">
      <c r="A47" s="77">
        <v>2290</v>
      </c>
      <c r="B47" s="77">
        <v>2300</v>
      </c>
      <c r="C47" s="220" t="s">
        <v>83</v>
      </c>
      <c r="D47" s="133"/>
      <c r="E47" s="137">
        <v>0.14499999999999999</v>
      </c>
      <c r="F47" s="138"/>
      <c r="G47" s="112">
        <f t="shared" si="3"/>
        <v>0</v>
      </c>
      <c r="H47" s="113"/>
      <c r="I47" s="89"/>
    </row>
    <row r="48" spans="1:11" x14ac:dyDescent="0.2">
      <c r="A48" s="77">
        <v>2290</v>
      </c>
      <c r="B48" s="77">
        <v>2400</v>
      </c>
      <c r="C48" s="220" t="s">
        <v>84</v>
      </c>
      <c r="D48" s="133"/>
      <c r="E48" s="137">
        <v>1.4500000000000001E-2</v>
      </c>
      <c r="F48" s="138"/>
      <c r="G48" s="112">
        <f t="shared" si="3"/>
        <v>0</v>
      </c>
      <c r="H48" s="113"/>
      <c r="I48" s="89"/>
      <c r="J48" s="89"/>
      <c r="K48" s="89"/>
    </row>
    <row r="49" spans="1:11" x14ac:dyDescent="0.2">
      <c r="A49" s="77">
        <v>2290</v>
      </c>
      <c r="B49" s="77">
        <v>2700</v>
      </c>
      <c r="C49" s="220" t="s">
        <v>85</v>
      </c>
      <c r="D49" s="133"/>
      <c r="E49" s="137">
        <v>7.4999999999999997E-3</v>
      </c>
      <c r="F49" s="138"/>
      <c r="G49" s="112">
        <f t="shared" si="3"/>
        <v>0</v>
      </c>
      <c r="H49" s="113"/>
      <c r="I49" s="89"/>
      <c r="J49" s="89"/>
      <c r="K49" s="89"/>
    </row>
    <row r="50" spans="1:11" x14ac:dyDescent="0.2">
      <c r="A50" s="77">
        <v>2290</v>
      </c>
      <c r="B50" s="77">
        <v>2880</v>
      </c>
      <c r="C50" s="220" t="s">
        <v>86</v>
      </c>
      <c r="D50" s="133"/>
      <c r="E50" s="134">
        <v>600</v>
      </c>
      <c r="F50" s="135"/>
      <c r="G50" s="112">
        <f t="shared" si="3"/>
        <v>0</v>
      </c>
      <c r="H50" s="113"/>
      <c r="I50" s="213">
        <f>SUM(G41:G50)</f>
        <v>0</v>
      </c>
      <c r="J50" s="89"/>
      <c r="K50" s="89"/>
    </row>
    <row r="51" spans="1:11" x14ac:dyDescent="0.2">
      <c r="A51" s="77"/>
      <c r="B51" s="77"/>
      <c r="C51" s="220"/>
      <c r="D51" s="133"/>
      <c r="E51" s="215"/>
      <c r="F51" s="138"/>
      <c r="G51" s="112"/>
      <c r="H51" s="113"/>
      <c r="I51" s="213"/>
      <c r="J51" s="89"/>
      <c r="K51" s="89"/>
    </row>
    <row r="52" spans="1:11" x14ac:dyDescent="0.2">
      <c r="A52" s="77" t="s">
        <v>147</v>
      </c>
      <c r="B52" s="77">
        <v>2100</v>
      </c>
      <c r="C52" s="220" t="s">
        <v>77</v>
      </c>
      <c r="D52" s="133"/>
      <c r="E52" s="134">
        <v>8350</v>
      </c>
      <c r="F52" s="135"/>
      <c r="G52" s="112">
        <f t="shared" ref="G52:G61" si="4">ROUNDUP(E52*F52,0)</f>
        <v>0</v>
      </c>
      <c r="H52" s="113"/>
      <c r="I52" s="89"/>
      <c r="J52" s="89"/>
      <c r="K52" s="89"/>
    </row>
    <row r="53" spans="1:11" x14ac:dyDescent="0.2">
      <c r="A53" s="77" t="s">
        <v>147</v>
      </c>
      <c r="B53" s="77">
        <v>2101</v>
      </c>
      <c r="C53" s="220" t="s">
        <v>78</v>
      </c>
      <c r="D53" s="133"/>
      <c r="E53" s="134">
        <v>75</v>
      </c>
      <c r="F53" s="136"/>
      <c r="G53" s="112">
        <f t="shared" si="4"/>
        <v>0</v>
      </c>
      <c r="H53" s="113"/>
      <c r="I53" s="89"/>
      <c r="J53" s="89"/>
      <c r="K53" s="89"/>
    </row>
    <row r="54" spans="1:11" x14ac:dyDescent="0.2">
      <c r="A54" s="77" t="s">
        <v>147</v>
      </c>
      <c r="B54" s="77">
        <v>2101</v>
      </c>
      <c r="C54" s="220" t="s">
        <v>79</v>
      </c>
      <c r="D54" s="133"/>
      <c r="E54" s="134">
        <v>400</v>
      </c>
      <c r="F54" s="135"/>
      <c r="G54" s="112">
        <f t="shared" si="4"/>
        <v>0</v>
      </c>
      <c r="H54" s="113"/>
      <c r="I54" s="89"/>
      <c r="J54" s="89"/>
      <c r="K54" s="89"/>
    </row>
    <row r="55" spans="1:11" x14ac:dyDescent="0.2">
      <c r="A55" s="77" t="s">
        <v>147</v>
      </c>
      <c r="B55" s="77">
        <v>2102</v>
      </c>
      <c r="C55" s="220" t="s">
        <v>80</v>
      </c>
      <c r="D55" s="133"/>
      <c r="E55" s="137">
        <v>2.5000000000000001E-3</v>
      </c>
      <c r="F55" s="138"/>
      <c r="G55" s="112">
        <f t="shared" si="4"/>
        <v>0</v>
      </c>
      <c r="H55" s="113"/>
      <c r="I55" s="89"/>
      <c r="J55" s="89"/>
      <c r="K55" s="89"/>
    </row>
    <row r="56" spans="1:11" x14ac:dyDescent="0.2">
      <c r="A56" s="77" t="s">
        <v>147</v>
      </c>
      <c r="B56" s="77">
        <v>2200</v>
      </c>
      <c r="C56" s="220" t="s">
        <v>81</v>
      </c>
      <c r="D56" s="133"/>
      <c r="E56" s="137">
        <v>6.2E-2</v>
      </c>
      <c r="F56" s="138"/>
      <c r="G56" s="112">
        <f t="shared" si="4"/>
        <v>0</v>
      </c>
      <c r="H56" s="113"/>
      <c r="I56" s="89"/>
      <c r="J56" s="89"/>
      <c r="K56" s="216"/>
    </row>
    <row r="57" spans="1:11" x14ac:dyDescent="0.2">
      <c r="A57" s="77" t="s">
        <v>147</v>
      </c>
      <c r="B57" s="77">
        <v>2300</v>
      </c>
      <c r="C57" s="220" t="s">
        <v>82</v>
      </c>
      <c r="D57" s="133"/>
      <c r="E57" s="137">
        <v>0.28000000000000003</v>
      </c>
      <c r="F57" s="138"/>
      <c r="G57" s="112">
        <f t="shared" si="4"/>
        <v>0</v>
      </c>
      <c r="H57" s="113"/>
      <c r="I57" s="89"/>
      <c r="J57" s="89"/>
      <c r="K57" s="89"/>
    </row>
    <row r="58" spans="1:11" x14ac:dyDescent="0.2">
      <c r="A58" s="77" t="s">
        <v>147</v>
      </c>
      <c r="B58" s="77">
        <v>2300</v>
      </c>
      <c r="C58" s="220" t="s">
        <v>83</v>
      </c>
      <c r="D58" s="133"/>
      <c r="E58" s="137">
        <v>0.14499999999999999</v>
      </c>
      <c r="F58" s="138"/>
      <c r="G58" s="112">
        <f t="shared" si="4"/>
        <v>0</v>
      </c>
      <c r="H58" s="113"/>
      <c r="I58" s="89"/>
      <c r="J58" s="89"/>
      <c r="K58" s="89"/>
    </row>
    <row r="59" spans="1:11" x14ac:dyDescent="0.2">
      <c r="A59" s="77" t="s">
        <v>147</v>
      </c>
      <c r="B59" s="77">
        <v>2400</v>
      </c>
      <c r="C59" s="220" t="s">
        <v>84</v>
      </c>
      <c r="D59" s="133"/>
      <c r="E59" s="137">
        <v>1.4500000000000001E-2</v>
      </c>
      <c r="F59" s="138"/>
      <c r="G59" s="112">
        <f t="shared" si="4"/>
        <v>0</v>
      </c>
      <c r="H59" s="113"/>
      <c r="I59" s="89"/>
      <c r="J59" s="89"/>
      <c r="K59" s="89"/>
    </row>
    <row r="60" spans="1:11" x14ac:dyDescent="0.2">
      <c r="A60" s="77" t="s">
        <v>147</v>
      </c>
      <c r="B60" s="77">
        <v>2700</v>
      </c>
      <c r="C60" s="220" t="s">
        <v>85</v>
      </c>
      <c r="D60" s="133"/>
      <c r="E60" s="137">
        <v>7.4999999999999997E-3</v>
      </c>
      <c r="F60" s="138"/>
      <c r="G60" s="112">
        <f t="shared" si="4"/>
        <v>0</v>
      </c>
      <c r="H60" s="113"/>
      <c r="I60" s="89"/>
      <c r="J60" s="89"/>
      <c r="K60" s="89"/>
    </row>
    <row r="61" spans="1:11" x14ac:dyDescent="0.2">
      <c r="A61" s="77" t="s">
        <v>147</v>
      </c>
      <c r="B61" s="77">
        <v>2880</v>
      </c>
      <c r="C61" s="220" t="s">
        <v>86</v>
      </c>
      <c r="D61" s="133"/>
      <c r="E61" s="134">
        <v>600</v>
      </c>
      <c r="F61" s="135"/>
      <c r="G61" s="112">
        <f t="shared" si="4"/>
        <v>0</v>
      </c>
      <c r="H61" s="113"/>
      <c r="I61" s="213">
        <f>SUM(G52:G61)</f>
        <v>0</v>
      </c>
      <c r="J61" s="89"/>
      <c r="K61" s="89"/>
    </row>
    <row r="62" spans="1:11" ht="13.5" thickBot="1" x14ac:dyDescent="0.25">
      <c r="A62" s="114"/>
      <c r="B62" s="114"/>
      <c r="C62" s="71"/>
      <c r="D62" s="114"/>
      <c r="E62" s="139"/>
      <c r="F62" s="140"/>
      <c r="G62" s="119"/>
      <c r="H62" s="119"/>
      <c r="I62" s="89"/>
      <c r="J62" s="89"/>
      <c r="K62" s="89"/>
    </row>
    <row r="63" spans="1:11" x14ac:dyDescent="0.2">
      <c r="A63" s="120"/>
      <c r="B63" s="120"/>
      <c r="C63" s="121" t="s">
        <v>74</v>
      </c>
      <c r="D63" s="141"/>
      <c r="E63" s="141"/>
      <c r="F63" s="142"/>
      <c r="G63" s="124"/>
      <c r="H63" s="113"/>
      <c r="I63" s="89"/>
      <c r="J63" s="89"/>
      <c r="K63" s="89"/>
    </row>
    <row r="64" spans="1:11" x14ac:dyDescent="0.2">
      <c r="A64" s="120"/>
      <c r="B64" s="120"/>
      <c r="C64" s="1"/>
      <c r="D64" s="1"/>
      <c r="E64" s="1"/>
      <c r="F64" s="1"/>
      <c r="G64" s="124"/>
      <c r="H64" s="113"/>
    </row>
    <row r="65" spans="1:11" ht="25.5" x14ac:dyDescent="0.2">
      <c r="A65" s="120"/>
      <c r="B65" s="120"/>
      <c r="C65" s="230" t="s">
        <v>151</v>
      </c>
      <c r="D65" s="1"/>
      <c r="E65" s="1"/>
      <c r="F65" s="1"/>
      <c r="G65" s="124"/>
      <c r="H65" s="113"/>
    </row>
    <row r="66" spans="1:11" ht="13.5" thickBot="1" x14ac:dyDescent="0.25">
      <c r="A66" s="120"/>
      <c r="B66" s="120"/>
      <c r="C66" s="1"/>
      <c r="D66" s="1"/>
      <c r="E66" s="1"/>
      <c r="F66" s="1"/>
      <c r="G66" s="124"/>
      <c r="H66" s="113"/>
    </row>
    <row r="67" spans="1:11" ht="13.5" thickBot="1" x14ac:dyDescent="0.25">
      <c r="A67" s="125"/>
      <c r="B67" s="125"/>
      <c r="C67" s="126"/>
      <c r="D67" s="127"/>
      <c r="E67" s="127"/>
      <c r="F67" s="56" t="s">
        <v>88</v>
      </c>
      <c r="G67" s="128"/>
      <c r="H67" s="129">
        <f>SUM(G30:G62)</f>
        <v>544817</v>
      </c>
    </row>
    <row r="68" spans="1:11" x14ac:dyDescent="0.2">
      <c r="A68" s="102"/>
      <c r="B68" s="102">
        <v>300</v>
      </c>
      <c r="C68" s="67" t="s">
        <v>89</v>
      </c>
      <c r="D68" s="104"/>
      <c r="E68" s="104"/>
      <c r="F68" s="143"/>
      <c r="G68" s="107"/>
      <c r="H68" s="113"/>
    </row>
    <row r="69" spans="1:11" x14ac:dyDescent="0.2">
      <c r="A69" s="144"/>
      <c r="B69" s="144"/>
      <c r="C69" s="68"/>
      <c r="D69" s="77"/>
      <c r="E69" s="120"/>
      <c r="F69" s="143"/>
      <c r="G69" s="124"/>
      <c r="H69" s="113"/>
    </row>
    <row r="70" spans="1:11" x14ac:dyDescent="0.2">
      <c r="A70" s="77">
        <v>2213</v>
      </c>
      <c r="B70" s="77">
        <v>3200</v>
      </c>
      <c r="C70" s="220" t="s">
        <v>90</v>
      </c>
      <c r="D70" s="77"/>
      <c r="E70" s="145">
        <v>10</v>
      </c>
      <c r="F70" s="146">
        <v>8800</v>
      </c>
      <c r="G70" s="112">
        <f t="shared" ref="G70:G72" si="5">SUM(E70*F70)</f>
        <v>88000</v>
      </c>
      <c r="H70" s="113"/>
      <c r="I70" s="89"/>
    </row>
    <row r="71" spans="1:11" x14ac:dyDescent="0.2">
      <c r="A71" s="77"/>
      <c r="B71" s="77"/>
      <c r="C71" s="220"/>
      <c r="D71" s="77"/>
      <c r="E71" s="145"/>
      <c r="F71" s="146"/>
      <c r="G71" s="112">
        <f t="shared" si="5"/>
        <v>0</v>
      </c>
      <c r="H71" s="113"/>
    </row>
    <row r="72" spans="1:11" x14ac:dyDescent="0.2">
      <c r="A72" s="77"/>
      <c r="B72" s="77"/>
      <c r="C72" s="220"/>
      <c r="D72" s="77"/>
      <c r="E72" s="145"/>
      <c r="F72" s="146"/>
      <c r="G72" s="112">
        <f t="shared" si="5"/>
        <v>0</v>
      </c>
      <c r="H72" s="147"/>
    </row>
    <row r="73" spans="1:11" x14ac:dyDescent="0.2">
      <c r="A73" s="77"/>
      <c r="B73" s="77"/>
      <c r="C73" s="220"/>
      <c r="D73" s="77"/>
      <c r="E73" s="77"/>
      <c r="F73" s="148"/>
      <c r="G73" s="149"/>
      <c r="H73" s="113"/>
      <c r="K73" s="89" t="s">
        <v>167</v>
      </c>
    </row>
    <row r="74" spans="1:11" x14ac:dyDescent="0.2">
      <c r="A74" s="77">
        <v>2213</v>
      </c>
      <c r="B74" s="77">
        <v>3300</v>
      </c>
      <c r="C74" s="220" t="s">
        <v>91</v>
      </c>
      <c r="D74" s="77"/>
      <c r="E74" s="145">
        <v>15</v>
      </c>
      <c r="F74" s="146">
        <v>1200</v>
      </c>
      <c r="G74" s="112">
        <f t="shared" ref="G74:G81" si="6">SUM(E74*F74)</f>
        <v>18000</v>
      </c>
      <c r="H74" s="113"/>
      <c r="I74" s="89"/>
    </row>
    <row r="75" spans="1:11" x14ac:dyDescent="0.2">
      <c r="A75" s="77"/>
      <c r="B75" s="77"/>
      <c r="C75" s="220"/>
      <c r="D75" s="77"/>
      <c r="E75" s="145">
        <v>3</v>
      </c>
      <c r="F75" s="146">
        <v>600</v>
      </c>
      <c r="G75" s="112">
        <f t="shared" si="6"/>
        <v>1800</v>
      </c>
      <c r="H75" s="113"/>
    </row>
    <row r="76" spans="1:11" x14ac:dyDescent="0.2">
      <c r="A76" s="77"/>
      <c r="B76" s="77"/>
      <c r="C76" s="220"/>
      <c r="D76" s="77"/>
      <c r="E76" s="145">
        <v>1</v>
      </c>
      <c r="F76" s="146">
        <v>200</v>
      </c>
      <c r="G76" s="112">
        <f t="shared" ref="G76" si="7">SUM(E76*F76)</f>
        <v>200</v>
      </c>
      <c r="H76" s="113"/>
    </row>
    <row r="77" spans="1:11" x14ac:dyDescent="0.2">
      <c r="A77" s="77"/>
      <c r="B77" s="77"/>
      <c r="C77" s="220"/>
      <c r="D77" s="77"/>
      <c r="E77" s="145"/>
      <c r="F77" s="146"/>
      <c r="G77" s="112">
        <f t="shared" si="6"/>
        <v>0</v>
      </c>
      <c r="H77" s="113"/>
    </row>
    <row r="78" spans="1:11" x14ac:dyDescent="0.2">
      <c r="A78" s="77"/>
      <c r="B78" s="77"/>
      <c r="C78" s="220"/>
      <c r="D78" s="77"/>
      <c r="E78" s="77"/>
      <c r="F78" s="148"/>
      <c r="G78" s="149"/>
      <c r="H78" s="113"/>
    </row>
    <row r="79" spans="1:11" x14ac:dyDescent="0.2">
      <c r="A79" s="77"/>
      <c r="B79" s="77">
        <v>3400</v>
      </c>
      <c r="C79" s="220" t="s">
        <v>92</v>
      </c>
      <c r="D79" s="77"/>
      <c r="E79" s="145"/>
      <c r="F79" s="146"/>
      <c r="G79" s="112"/>
      <c r="H79" s="113"/>
    </row>
    <row r="80" spans="1:11" x14ac:dyDescent="0.2">
      <c r="A80" s="77"/>
      <c r="B80" s="77"/>
      <c r="C80" s="220"/>
      <c r="D80" s="77"/>
      <c r="E80" s="145"/>
      <c r="F80" s="146"/>
      <c r="G80" s="112">
        <f t="shared" si="6"/>
        <v>0</v>
      </c>
      <c r="H80" s="113"/>
    </row>
    <row r="81" spans="1:13" ht="13.5" thickBot="1" x14ac:dyDescent="0.25">
      <c r="A81" s="125"/>
      <c r="B81" s="125"/>
      <c r="C81" s="71"/>
      <c r="D81" s="114"/>
      <c r="E81" s="150"/>
      <c r="F81" s="151"/>
      <c r="G81" s="118">
        <f t="shared" si="6"/>
        <v>0</v>
      </c>
      <c r="H81" s="119"/>
      <c r="I81" s="89"/>
      <c r="J81" s="89"/>
      <c r="K81" s="89"/>
      <c r="L81" s="89"/>
      <c r="M81" s="89"/>
    </row>
    <row r="82" spans="1:13" x14ac:dyDescent="0.2">
      <c r="A82" s="120"/>
      <c r="B82" s="120"/>
      <c r="C82" s="152" t="s">
        <v>74</v>
      </c>
      <c r="D82" s="153"/>
      <c r="E82" s="153"/>
      <c r="F82" s="154"/>
      <c r="G82" s="124"/>
      <c r="H82" s="113"/>
      <c r="I82" s="89"/>
      <c r="J82" s="89"/>
      <c r="K82" s="89"/>
      <c r="L82" s="89"/>
      <c r="M82" s="89"/>
    </row>
    <row r="83" spans="1:13" ht="54" customHeight="1" x14ac:dyDescent="0.2">
      <c r="A83" s="120"/>
      <c r="B83" s="120"/>
      <c r="C83" s="230" t="s">
        <v>168</v>
      </c>
      <c r="D83" s="1"/>
      <c r="E83" s="1"/>
      <c r="F83" s="1"/>
      <c r="G83" s="124"/>
      <c r="H83" s="113"/>
      <c r="I83" s="89"/>
      <c r="J83" s="89"/>
      <c r="K83" s="89"/>
      <c r="L83" s="89"/>
      <c r="M83" s="89"/>
    </row>
    <row r="84" spans="1:13" ht="38.25" customHeight="1" x14ac:dyDescent="0.2">
      <c r="A84" s="120"/>
      <c r="B84" s="120"/>
      <c r="C84" s="230" t="s">
        <v>169</v>
      </c>
      <c r="D84" s="1"/>
      <c r="E84" s="1"/>
      <c r="F84" s="1"/>
      <c r="G84" s="124"/>
      <c r="H84" s="113"/>
      <c r="I84" s="89"/>
      <c r="J84" s="89"/>
      <c r="K84" s="89"/>
      <c r="L84" s="89"/>
      <c r="M84" s="89"/>
    </row>
    <row r="85" spans="1:13" ht="27.75" customHeight="1" x14ac:dyDescent="0.2">
      <c r="A85" s="120"/>
      <c r="B85" s="120"/>
      <c r="C85" s="1"/>
      <c r="D85" s="1"/>
      <c r="E85" s="1"/>
      <c r="F85" s="1"/>
      <c r="G85" s="124"/>
      <c r="H85" s="113"/>
      <c r="I85" s="89"/>
      <c r="J85" s="89"/>
      <c r="K85" s="89"/>
      <c r="L85" s="89"/>
      <c r="M85" s="89"/>
    </row>
    <row r="86" spans="1:13" ht="30" customHeight="1" x14ac:dyDescent="0.2">
      <c r="A86" s="120"/>
      <c r="B86" s="120"/>
      <c r="C86" s="1"/>
      <c r="D86" s="1"/>
      <c r="E86" s="1"/>
      <c r="F86" s="1"/>
      <c r="G86" s="124"/>
      <c r="H86" s="113"/>
      <c r="I86" s="89"/>
      <c r="J86" s="89"/>
      <c r="K86" s="89"/>
      <c r="L86" s="89"/>
      <c r="M86" s="89"/>
    </row>
    <row r="87" spans="1:13" ht="13.5" thickBot="1" x14ac:dyDescent="0.25">
      <c r="A87" s="120"/>
      <c r="B87" s="120"/>
      <c r="C87" s="1"/>
      <c r="D87" s="1"/>
      <c r="E87" s="1"/>
      <c r="F87" s="1"/>
      <c r="G87" s="124"/>
      <c r="H87" s="113"/>
      <c r="I87" s="89"/>
      <c r="J87" s="89"/>
      <c r="K87" s="89"/>
      <c r="L87" s="89"/>
      <c r="M87" s="89"/>
    </row>
    <row r="88" spans="1:13" ht="13.5" thickBot="1" x14ac:dyDescent="0.25">
      <c r="A88" s="125"/>
      <c r="B88" s="125"/>
      <c r="C88" s="126"/>
      <c r="D88" s="127"/>
      <c r="E88" s="127"/>
      <c r="F88" s="56" t="s">
        <v>93</v>
      </c>
      <c r="G88" s="128"/>
      <c r="H88" s="129">
        <f>SUM(G69:G81)</f>
        <v>108000</v>
      </c>
      <c r="I88" s="89"/>
      <c r="J88" s="89"/>
      <c r="K88" s="89"/>
      <c r="L88" s="89"/>
      <c r="M88" s="89"/>
    </row>
    <row r="89" spans="1:13" x14ac:dyDescent="0.2">
      <c r="A89" s="102"/>
      <c r="B89" s="102">
        <v>400</v>
      </c>
      <c r="C89" s="69" t="s">
        <v>94</v>
      </c>
      <c r="D89" s="155"/>
      <c r="E89" s="104"/>
      <c r="F89" s="156"/>
      <c r="G89" s="107"/>
      <c r="H89" s="113"/>
      <c r="I89" s="89"/>
      <c r="J89" s="89"/>
      <c r="K89" s="89"/>
      <c r="L89" s="89"/>
      <c r="M89" s="89"/>
    </row>
    <row r="90" spans="1:13" x14ac:dyDescent="0.2">
      <c r="A90" s="120"/>
      <c r="B90" s="120"/>
      <c r="C90" s="220"/>
      <c r="D90" s="157"/>
      <c r="E90" s="120"/>
      <c r="F90" s="143"/>
      <c r="G90" s="124"/>
      <c r="H90" s="113"/>
      <c r="I90" s="89"/>
      <c r="J90" s="89"/>
      <c r="K90" s="89"/>
      <c r="L90" s="89"/>
      <c r="M90" s="89"/>
    </row>
    <row r="91" spans="1:13" x14ac:dyDescent="0.2">
      <c r="A91" s="77"/>
      <c r="B91" s="77">
        <v>4100</v>
      </c>
      <c r="C91" s="220" t="s">
        <v>95</v>
      </c>
      <c r="D91" s="158"/>
      <c r="E91" s="145">
        <v>1</v>
      </c>
      <c r="F91" s="146">
        <v>700</v>
      </c>
      <c r="G91" s="112">
        <f>SUM(E91*F91)</f>
        <v>700</v>
      </c>
      <c r="H91" s="113"/>
      <c r="I91" s="89"/>
      <c r="J91" s="89"/>
      <c r="K91" s="89"/>
      <c r="L91" s="89"/>
      <c r="M91" s="89"/>
    </row>
    <row r="92" spans="1:13" x14ac:dyDescent="0.2">
      <c r="A92" s="77">
        <v>2213</v>
      </c>
      <c r="B92" s="77">
        <v>4200</v>
      </c>
      <c r="C92" s="220" t="s">
        <v>148</v>
      </c>
      <c r="D92" s="158"/>
      <c r="E92" s="145">
        <v>1</v>
      </c>
      <c r="F92" s="146">
        <v>592</v>
      </c>
      <c r="G92" s="112">
        <f>SUM(E92*F92)</f>
        <v>592</v>
      </c>
      <c r="H92" s="113"/>
      <c r="I92" s="89"/>
      <c r="J92" s="89"/>
      <c r="K92" s="89"/>
      <c r="L92" s="89"/>
      <c r="M92" s="89"/>
    </row>
    <row r="93" spans="1:13" x14ac:dyDescent="0.2">
      <c r="A93" s="77"/>
      <c r="B93" s="77">
        <v>4300</v>
      </c>
      <c r="C93" s="220" t="s">
        <v>96</v>
      </c>
      <c r="D93" s="158"/>
      <c r="E93" s="145"/>
      <c r="F93" s="146"/>
      <c r="G93" s="112">
        <f t="shared" ref="G93:G97" si="8">SUM(E93*F93)</f>
        <v>0</v>
      </c>
      <c r="H93" s="113"/>
      <c r="I93" s="89"/>
      <c r="J93" s="89"/>
      <c r="K93" s="89"/>
      <c r="L93" s="89"/>
      <c r="M93" s="89"/>
    </row>
    <row r="94" spans="1:13" x14ac:dyDescent="0.2">
      <c r="A94" s="77">
        <v>2213</v>
      </c>
      <c r="B94" s="77">
        <v>4410</v>
      </c>
      <c r="C94" s="220" t="s">
        <v>97</v>
      </c>
      <c r="D94" s="158"/>
      <c r="E94" s="145">
        <v>1</v>
      </c>
      <c r="F94" s="146">
        <f>20501+208</f>
        <v>20709</v>
      </c>
      <c r="G94" s="112">
        <f t="shared" si="8"/>
        <v>20709</v>
      </c>
      <c r="H94" s="113"/>
      <c r="I94" s="89"/>
      <c r="J94" s="89"/>
      <c r="K94" s="89"/>
      <c r="L94" s="89"/>
      <c r="M94" s="89"/>
    </row>
    <row r="95" spans="1:13" x14ac:dyDescent="0.2">
      <c r="A95" s="77"/>
      <c r="B95" s="120">
        <v>4500</v>
      </c>
      <c r="C95" s="70" t="s">
        <v>98</v>
      </c>
      <c r="D95" s="158"/>
      <c r="E95" s="145"/>
      <c r="F95" s="159"/>
      <c r="G95" s="160">
        <f t="shared" si="8"/>
        <v>0</v>
      </c>
      <c r="H95" s="113"/>
      <c r="I95" s="89"/>
      <c r="J95" s="89"/>
      <c r="K95" s="89"/>
      <c r="L95" s="89"/>
      <c r="M95" s="89"/>
    </row>
    <row r="96" spans="1:13" x14ac:dyDescent="0.2">
      <c r="A96" s="77"/>
      <c r="B96" s="77"/>
      <c r="C96" s="220"/>
      <c r="D96" s="158"/>
      <c r="E96" s="145"/>
      <c r="F96" s="146"/>
      <c r="G96" s="160">
        <f t="shared" si="8"/>
        <v>0</v>
      </c>
      <c r="H96" s="113"/>
      <c r="I96" s="89"/>
      <c r="J96" s="89"/>
      <c r="K96" s="89"/>
      <c r="L96" s="89"/>
      <c r="M96" s="89"/>
    </row>
    <row r="97" spans="1:13" ht="13.5" thickBot="1" x14ac:dyDescent="0.25">
      <c r="A97" s="125"/>
      <c r="B97" s="125"/>
      <c r="C97" s="71"/>
      <c r="D97" s="161"/>
      <c r="E97" s="150"/>
      <c r="F97" s="151"/>
      <c r="G97" s="118">
        <f t="shared" si="8"/>
        <v>0</v>
      </c>
      <c r="H97" s="162"/>
      <c r="I97" s="89"/>
      <c r="J97" s="89"/>
      <c r="K97" s="89"/>
      <c r="L97" s="89"/>
      <c r="M97" s="89"/>
    </row>
    <row r="98" spans="1:13" x14ac:dyDescent="0.2">
      <c r="A98" s="120"/>
      <c r="B98" s="120"/>
      <c r="C98" s="121" t="s">
        <v>74</v>
      </c>
      <c r="D98" s="141"/>
      <c r="E98" s="141"/>
      <c r="F98" s="142"/>
      <c r="G98" s="124"/>
      <c r="H98" s="113"/>
      <c r="I98" s="89"/>
      <c r="J98" s="89"/>
      <c r="K98" s="89"/>
      <c r="L98" s="89"/>
      <c r="M98" s="89"/>
    </row>
    <row r="99" spans="1:13" ht="46.5" customHeight="1" x14ac:dyDescent="0.2">
      <c r="A99" s="120"/>
      <c r="B99" s="120"/>
      <c r="C99" s="1" t="s">
        <v>160</v>
      </c>
      <c r="D99" s="1"/>
      <c r="E99" s="1"/>
      <c r="F99" s="1"/>
      <c r="G99" s="124"/>
      <c r="H99" s="113"/>
      <c r="I99" s="89"/>
      <c r="J99" s="92"/>
      <c r="K99" s="89"/>
      <c r="L99" s="89"/>
      <c r="M99" s="89"/>
    </row>
    <row r="100" spans="1:13" x14ac:dyDescent="0.2">
      <c r="A100" s="120"/>
      <c r="B100" s="120"/>
      <c r="C100" s="1"/>
      <c r="D100" s="1"/>
      <c r="E100" s="1"/>
      <c r="F100" s="1"/>
      <c r="G100" s="124"/>
      <c r="H100" s="113"/>
      <c r="I100" s="89"/>
      <c r="J100" s="92"/>
      <c r="K100" s="89"/>
      <c r="L100" s="89"/>
      <c r="M100" s="89"/>
    </row>
    <row r="101" spans="1:13" x14ac:dyDescent="0.2">
      <c r="A101" s="120"/>
      <c r="B101" s="120"/>
      <c r="C101" s="1"/>
      <c r="D101" s="1"/>
      <c r="E101" s="1"/>
      <c r="F101" s="1"/>
      <c r="G101" s="124"/>
      <c r="H101" s="113"/>
      <c r="I101" s="89"/>
      <c r="J101" s="89"/>
      <c r="K101" s="89"/>
      <c r="L101" s="89"/>
      <c r="M101" s="89"/>
    </row>
    <row r="102" spans="1:13" ht="13.5" thickBot="1" x14ac:dyDescent="0.25">
      <c r="A102" s="120"/>
      <c r="B102" s="120"/>
      <c r="C102" s="1"/>
      <c r="D102" s="1"/>
      <c r="E102" s="1"/>
      <c r="F102" s="1"/>
      <c r="G102" s="124"/>
      <c r="H102" s="113"/>
      <c r="I102" s="89"/>
      <c r="J102" s="89"/>
      <c r="K102" s="89"/>
      <c r="L102" s="89"/>
      <c r="M102" s="89"/>
    </row>
    <row r="103" spans="1:13" ht="13.5" thickBot="1" x14ac:dyDescent="0.25">
      <c r="A103" s="125"/>
      <c r="B103" s="125"/>
      <c r="C103" s="126"/>
      <c r="D103" s="127"/>
      <c r="E103" s="127"/>
      <c r="F103" s="54" t="s">
        <v>99</v>
      </c>
      <c r="G103" s="128"/>
      <c r="H103" s="175">
        <f>SUM(G91:G97)</f>
        <v>22001</v>
      </c>
      <c r="I103" s="89"/>
      <c r="J103" s="89"/>
      <c r="K103" s="89"/>
      <c r="L103" s="89"/>
      <c r="M103" s="89"/>
    </row>
    <row r="104" spans="1:13" x14ac:dyDescent="0.2">
      <c r="A104" s="102"/>
      <c r="B104" s="102">
        <v>500</v>
      </c>
      <c r="C104" s="57" t="s">
        <v>100</v>
      </c>
      <c r="D104" s="163"/>
      <c r="E104" s="164"/>
      <c r="F104" s="165"/>
      <c r="G104" s="149"/>
      <c r="H104" s="113"/>
      <c r="I104" s="89"/>
      <c r="J104" s="89"/>
      <c r="K104" s="89"/>
      <c r="L104" s="89"/>
      <c r="M104" s="89"/>
    </row>
    <row r="105" spans="1:13" x14ac:dyDescent="0.2">
      <c r="A105" s="77"/>
      <c r="B105" s="77"/>
      <c r="C105" s="220"/>
      <c r="D105" s="77"/>
      <c r="E105" s="166"/>
      <c r="F105" s="167"/>
      <c r="G105" s="149"/>
      <c r="H105" s="147"/>
      <c r="I105" s="89"/>
      <c r="J105" s="89"/>
      <c r="K105" s="89"/>
      <c r="L105" s="89"/>
      <c r="M105" s="89"/>
    </row>
    <row r="106" spans="1:13" x14ac:dyDescent="0.2">
      <c r="A106" s="77"/>
      <c r="B106" s="77">
        <v>5104</v>
      </c>
      <c r="C106" s="220" t="s">
        <v>101</v>
      </c>
      <c r="D106" s="77"/>
      <c r="E106" s="110"/>
      <c r="F106" s="111"/>
      <c r="G106" s="112">
        <f t="shared" ref="G106:G108" si="9">SUM(E106*F106)</f>
        <v>0</v>
      </c>
      <c r="H106" s="147"/>
      <c r="I106" s="89"/>
      <c r="J106" s="89"/>
      <c r="K106" s="89"/>
      <c r="L106" s="89"/>
      <c r="M106" s="89"/>
    </row>
    <row r="107" spans="1:13" x14ac:dyDescent="0.2">
      <c r="A107" s="77"/>
      <c r="B107" s="77"/>
      <c r="C107" s="220"/>
      <c r="D107" s="77"/>
      <c r="E107" s="110"/>
      <c r="F107" s="111"/>
      <c r="G107" s="112">
        <f t="shared" si="9"/>
        <v>0</v>
      </c>
      <c r="H107" s="147"/>
      <c r="I107" s="89"/>
      <c r="J107" s="89"/>
      <c r="K107" s="89"/>
      <c r="L107" s="89"/>
      <c r="M107" s="89"/>
    </row>
    <row r="108" spans="1:13" ht="13.5" thickBot="1" x14ac:dyDescent="0.25">
      <c r="A108" s="77"/>
      <c r="B108" s="77"/>
      <c r="C108" s="220"/>
      <c r="D108" s="77"/>
      <c r="E108" s="110"/>
      <c r="F108" s="111"/>
      <c r="G108" s="112">
        <f t="shared" si="9"/>
        <v>0</v>
      </c>
      <c r="H108" s="168">
        <f>SUM(G105:G108)</f>
        <v>0</v>
      </c>
      <c r="I108" s="89"/>
      <c r="J108" s="89"/>
      <c r="K108" s="89"/>
      <c r="L108" s="89"/>
      <c r="M108" s="89"/>
    </row>
    <row r="109" spans="1:13" x14ac:dyDescent="0.2">
      <c r="A109" s="77"/>
      <c r="B109" s="77"/>
      <c r="C109" s="220"/>
      <c r="D109" s="77"/>
      <c r="E109" s="166"/>
      <c r="F109" s="167"/>
      <c r="G109" s="149"/>
      <c r="H109" s="232"/>
      <c r="I109" s="89"/>
      <c r="J109" s="89"/>
      <c r="K109" s="89"/>
      <c r="L109" s="89"/>
      <c r="M109" s="89"/>
    </row>
    <row r="110" spans="1:13" x14ac:dyDescent="0.2">
      <c r="A110" s="77"/>
      <c r="B110" s="77">
        <v>5190</v>
      </c>
      <c r="C110" s="220" t="s">
        <v>102</v>
      </c>
      <c r="D110" s="77"/>
      <c r="E110" s="110"/>
      <c r="F110" s="111"/>
      <c r="G110" s="112">
        <f t="shared" ref="G110:G112" si="10">SUM(E110*F110)</f>
        <v>0</v>
      </c>
      <c r="H110" s="232"/>
      <c r="I110" s="89"/>
      <c r="J110" s="89"/>
      <c r="K110" s="89"/>
      <c r="L110" s="89"/>
      <c r="M110" s="89"/>
    </row>
    <row r="111" spans="1:13" x14ac:dyDescent="0.2">
      <c r="A111" s="77"/>
      <c r="B111" s="77"/>
      <c r="C111" s="220"/>
      <c r="D111" s="77"/>
      <c r="E111" s="110"/>
      <c r="F111" s="111"/>
      <c r="G111" s="112">
        <f t="shared" si="10"/>
        <v>0</v>
      </c>
      <c r="H111" s="232"/>
      <c r="I111" s="89"/>
      <c r="J111" s="89"/>
      <c r="K111" s="89"/>
      <c r="L111" s="89"/>
      <c r="M111" s="89"/>
    </row>
    <row r="112" spans="1:13" ht="13.5" thickBot="1" x14ac:dyDescent="0.25">
      <c r="A112" s="77"/>
      <c r="B112" s="77"/>
      <c r="C112" s="220"/>
      <c r="D112" s="77"/>
      <c r="E112" s="110"/>
      <c r="F112" s="111"/>
      <c r="G112" s="112">
        <f t="shared" si="10"/>
        <v>0</v>
      </c>
      <c r="H112" s="168">
        <f>SUM(G110:G112)</f>
        <v>0</v>
      </c>
      <c r="I112" s="89"/>
      <c r="J112" s="89"/>
      <c r="K112" s="89"/>
      <c r="L112" s="89"/>
      <c r="M112" s="89"/>
    </row>
    <row r="113" spans="1:13" x14ac:dyDescent="0.2">
      <c r="A113" s="77"/>
      <c r="B113" s="77"/>
      <c r="C113" s="220"/>
      <c r="D113" s="77"/>
      <c r="E113" s="166"/>
      <c r="F113" s="167"/>
      <c r="G113" s="149"/>
      <c r="H113" s="232"/>
      <c r="I113" s="89"/>
      <c r="J113" s="89"/>
      <c r="K113" s="89"/>
      <c r="L113" s="89"/>
      <c r="M113" s="89"/>
    </row>
    <row r="114" spans="1:13" x14ac:dyDescent="0.2">
      <c r="A114" s="77">
        <v>2213</v>
      </c>
      <c r="B114" s="77">
        <v>5310</v>
      </c>
      <c r="C114" s="220" t="s">
        <v>103</v>
      </c>
      <c r="D114" s="77"/>
      <c r="E114" s="110">
        <v>1</v>
      </c>
      <c r="F114" s="111">
        <v>98</v>
      </c>
      <c r="G114" s="112">
        <f t="shared" ref="G114:G116" si="11">SUM(E114*F114)</f>
        <v>98</v>
      </c>
      <c r="H114" s="232"/>
      <c r="I114" s="89"/>
      <c r="J114" s="89"/>
      <c r="K114" s="89"/>
      <c r="L114" s="89"/>
      <c r="M114" s="89"/>
    </row>
    <row r="115" spans="1:13" x14ac:dyDescent="0.2">
      <c r="A115" s="77"/>
      <c r="B115" s="77"/>
      <c r="C115" s="220"/>
      <c r="D115" s="77"/>
      <c r="E115" s="110"/>
      <c r="F115" s="111"/>
      <c r="G115" s="112">
        <f t="shared" si="11"/>
        <v>0</v>
      </c>
      <c r="H115" s="232"/>
      <c r="I115" s="89"/>
      <c r="J115" s="89"/>
      <c r="K115" s="89"/>
      <c r="L115" s="89"/>
      <c r="M115" s="89"/>
    </row>
    <row r="116" spans="1:13" ht="13.5" thickBot="1" x14ac:dyDescent="0.25">
      <c r="A116" s="77"/>
      <c r="B116" s="77"/>
      <c r="C116" s="220"/>
      <c r="D116" s="77"/>
      <c r="E116" s="110"/>
      <c r="F116" s="111"/>
      <c r="G116" s="112">
        <f t="shared" si="11"/>
        <v>0</v>
      </c>
      <c r="H116" s="168">
        <f>SUM(G114:G116)</f>
        <v>98</v>
      </c>
      <c r="I116" s="89"/>
      <c r="J116" s="89"/>
      <c r="K116" s="89"/>
      <c r="L116" s="89"/>
      <c r="M116" s="89"/>
    </row>
    <row r="117" spans="1:13" x14ac:dyDescent="0.2">
      <c r="A117" s="77"/>
      <c r="B117" s="77"/>
      <c r="C117" s="220"/>
      <c r="D117" s="77"/>
      <c r="E117" s="166"/>
      <c r="F117" s="167"/>
      <c r="G117" s="149"/>
      <c r="H117" s="232"/>
      <c r="I117" s="89"/>
      <c r="J117" s="89"/>
      <c r="K117" s="89"/>
      <c r="L117" s="89"/>
      <c r="M117" s="89"/>
    </row>
    <row r="118" spans="1:13" x14ac:dyDescent="0.2">
      <c r="A118" s="77"/>
      <c r="B118" s="77">
        <v>5340</v>
      </c>
      <c r="C118" s="220" t="s">
        <v>104</v>
      </c>
      <c r="D118" s="77"/>
      <c r="E118" s="110"/>
      <c r="F118" s="111"/>
      <c r="G118" s="112">
        <f t="shared" ref="G118:G120" si="12">SUM(E118*F118)</f>
        <v>0</v>
      </c>
      <c r="H118" s="232"/>
      <c r="I118" s="89"/>
      <c r="J118" s="89"/>
      <c r="K118" s="89"/>
      <c r="L118" s="89"/>
      <c r="M118" s="89"/>
    </row>
    <row r="119" spans="1:13" x14ac:dyDescent="0.2">
      <c r="A119" s="77">
        <v>2213</v>
      </c>
      <c r="B119" s="77">
        <v>5350</v>
      </c>
      <c r="C119" s="220" t="s">
        <v>149</v>
      </c>
      <c r="D119" s="77"/>
      <c r="E119" s="110">
        <v>1</v>
      </c>
      <c r="F119" s="111">
        <v>11000</v>
      </c>
      <c r="G119" s="112">
        <f t="shared" si="12"/>
        <v>11000</v>
      </c>
      <c r="H119" s="232"/>
      <c r="I119" s="89"/>
      <c r="J119" s="89"/>
      <c r="K119" s="89"/>
      <c r="L119" s="89"/>
      <c r="M119" s="89"/>
    </row>
    <row r="120" spans="1:13" ht="13.5" thickBot="1" x14ac:dyDescent="0.25">
      <c r="A120" s="77"/>
      <c r="B120" s="77"/>
      <c r="C120" s="220"/>
      <c r="D120" s="77"/>
      <c r="E120" s="110"/>
      <c r="F120" s="111"/>
      <c r="G120" s="112">
        <f t="shared" si="12"/>
        <v>0</v>
      </c>
      <c r="H120" s="168">
        <f>SUM(G118:G120)</f>
        <v>11000</v>
      </c>
      <c r="I120" s="89"/>
      <c r="J120" s="89"/>
      <c r="K120" s="89"/>
      <c r="L120" s="89"/>
      <c r="M120" s="89"/>
    </row>
    <row r="121" spans="1:13" x14ac:dyDescent="0.2">
      <c r="A121" s="77"/>
      <c r="B121" s="77"/>
      <c r="C121" s="220"/>
      <c r="D121" s="77"/>
      <c r="E121" s="166"/>
      <c r="F121" s="167"/>
      <c r="G121" s="149"/>
      <c r="H121" s="232"/>
      <c r="I121" s="89"/>
      <c r="J121" s="89"/>
      <c r="K121" s="89"/>
      <c r="L121" s="89"/>
      <c r="M121" s="89"/>
    </row>
    <row r="122" spans="1:13" x14ac:dyDescent="0.2">
      <c r="A122" s="77">
        <v>2213</v>
      </c>
      <c r="B122" s="77">
        <v>5500</v>
      </c>
      <c r="C122" s="220" t="s">
        <v>105</v>
      </c>
      <c r="D122" s="77"/>
      <c r="E122" s="110">
        <v>10</v>
      </c>
      <c r="F122" s="111">
        <v>450</v>
      </c>
      <c r="G122" s="112">
        <f t="shared" ref="G122:G124" si="13">SUM(E122*F122)</f>
        <v>4500</v>
      </c>
      <c r="H122" s="232"/>
      <c r="I122" s="89"/>
      <c r="J122" s="89"/>
      <c r="K122" s="89"/>
      <c r="L122" s="89"/>
      <c r="M122" s="89"/>
    </row>
    <row r="123" spans="1:13" x14ac:dyDescent="0.2">
      <c r="A123" s="77"/>
      <c r="B123" s="77"/>
      <c r="C123" s="220"/>
      <c r="D123" s="77"/>
      <c r="E123" s="110"/>
      <c r="F123" s="111"/>
      <c r="G123" s="112">
        <f t="shared" si="13"/>
        <v>0</v>
      </c>
      <c r="H123" s="232"/>
      <c r="I123" s="89"/>
      <c r="J123" s="89"/>
      <c r="K123" s="89"/>
      <c r="L123" s="89"/>
      <c r="M123" s="89"/>
    </row>
    <row r="124" spans="1:13" ht="13.5" thickBot="1" x14ac:dyDescent="0.25">
      <c r="A124" s="77"/>
      <c r="B124" s="77"/>
      <c r="C124" s="220"/>
      <c r="D124" s="77"/>
      <c r="E124" s="110"/>
      <c r="F124" s="111"/>
      <c r="G124" s="112">
        <f t="shared" si="13"/>
        <v>0</v>
      </c>
      <c r="H124" s="168">
        <f>SUM(G122:G124)</f>
        <v>4500</v>
      </c>
      <c r="I124" s="89"/>
      <c r="J124" s="89"/>
      <c r="K124" s="89"/>
      <c r="L124" s="89"/>
      <c r="M124" s="89"/>
    </row>
    <row r="125" spans="1:13" x14ac:dyDescent="0.2">
      <c r="A125" s="77"/>
      <c r="B125" s="77"/>
      <c r="C125" s="220"/>
      <c r="D125" s="77"/>
      <c r="E125" s="166"/>
      <c r="F125" s="167"/>
      <c r="G125" s="149"/>
      <c r="H125" s="232"/>
      <c r="I125" s="89"/>
      <c r="J125" s="89"/>
      <c r="K125" s="89"/>
      <c r="L125" s="89"/>
      <c r="M125" s="89"/>
    </row>
    <row r="126" spans="1:13" x14ac:dyDescent="0.2">
      <c r="A126" s="77"/>
      <c r="B126" s="77">
        <v>5600</v>
      </c>
      <c r="C126" s="220" t="s">
        <v>106</v>
      </c>
      <c r="D126" s="77"/>
      <c r="E126" s="110"/>
      <c r="F126" s="111"/>
      <c r="G126" s="112">
        <f t="shared" ref="G126:G128" si="14">SUM(E126*F126)</f>
        <v>0</v>
      </c>
      <c r="H126" s="232"/>
      <c r="I126" s="89"/>
      <c r="J126" s="89"/>
      <c r="K126" s="89"/>
      <c r="L126" s="89"/>
      <c r="M126" s="89"/>
    </row>
    <row r="127" spans="1:13" x14ac:dyDescent="0.2">
      <c r="A127" s="77"/>
      <c r="B127" s="77"/>
      <c r="C127" s="220"/>
      <c r="D127" s="77"/>
      <c r="E127" s="110"/>
      <c r="F127" s="111"/>
      <c r="G127" s="112">
        <f t="shared" si="14"/>
        <v>0</v>
      </c>
      <c r="H127" s="232"/>
      <c r="I127" s="89"/>
      <c r="J127" s="89"/>
      <c r="K127" s="89"/>
      <c r="L127" s="89"/>
      <c r="M127" s="89"/>
    </row>
    <row r="128" spans="1:13" ht="13.5" thickBot="1" x14ac:dyDescent="0.25">
      <c r="A128" s="77"/>
      <c r="B128" s="77"/>
      <c r="C128" s="220"/>
      <c r="D128" s="77"/>
      <c r="E128" s="110"/>
      <c r="F128" s="111"/>
      <c r="G128" s="112">
        <f t="shared" si="14"/>
        <v>0</v>
      </c>
      <c r="H128" s="168">
        <f>SUM(G126:G128)</f>
        <v>0</v>
      </c>
      <c r="I128" s="89"/>
      <c r="J128" s="89"/>
      <c r="K128" s="89"/>
      <c r="L128" s="89"/>
      <c r="M128" s="89"/>
    </row>
    <row r="129" spans="1:13" x14ac:dyDescent="0.2">
      <c r="A129" s="77"/>
      <c r="B129" s="77"/>
      <c r="C129" s="220"/>
      <c r="D129" s="77"/>
      <c r="E129" s="166"/>
      <c r="F129" s="167"/>
      <c r="G129" s="149"/>
      <c r="H129" s="232"/>
      <c r="I129" s="89"/>
      <c r="J129" s="89"/>
      <c r="K129" s="89"/>
      <c r="L129" s="89"/>
      <c r="M129" s="89"/>
    </row>
    <row r="130" spans="1:13" x14ac:dyDescent="0.2">
      <c r="A130" s="77">
        <v>2213</v>
      </c>
      <c r="B130" s="77">
        <v>5800</v>
      </c>
      <c r="C130" s="220" t="s">
        <v>107</v>
      </c>
      <c r="D130" s="77"/>
      <c r="E130" s="110">
        <v>10</v>
      </c>
      <c r="F130" s="111">
        <v>2300</v>
      </c>
      <c r="G130" s="112">
        <f t="shared" ref="G130:G138" si="15">SUM(E130*F130)</f>
        <v>23000</v>
      </c>
      <c r="H130" s="232"/>
      <c r="I130" s="89"/>
      <c r="J130" s="89"/>
      <c r="K130" s="89"/>
      <c r="L130" s="89"/>
      <c r="M130" s="89"/>
    </row>
    <row r="131" spans="1:13" x14ac:dyDescent="0.2">
      <c r="A131" s="77"/>
      <c r="B131" s="77"/>
      <c r="C131" s="220"/>
      <c r="D131" s="77"/>
      <c r="E131" s="110">
        <v>3</v>
      </c>
      <c r="F131" s="111">
        <v>1000</v>
      </c>
      <c r="G131" s="112">
        <f t="shared" si="15"/>
        <v>3000</v>
      </c>
      <c r="H131" s="232"/>
      <c r="I131" s="89"/>
      <c r="J131" s="89"/>
      <c r="K131" s="89"/>
      <c r="L131" s="89"/>
      <c r="M131" s="89"/>
    </row>
    <row r="132" spans="1:13" x14ac:dyDescent="0.2">
      <c r="A132" s="77"/>
      <c r="B132" s="77"/>
      <c r="C132" s="220"/>
      <c r="D132" s="77"/>
      <c r="E132" s="110"/>
      <c r="F132" s="111"/>
      <c r="G132" s="112">
        <f t="shared" si="15"/>
        <v>0</v>
      </c>
      <c r="H132" s="232"/>
      <c r="I132" s="89"/>
      <c r="J132" s="89"/>
      <c r="K132" s="89"/>
      <c r="L132" s="89"/>
      <c r="M132" s="89"/>
    </row>
    <row r="133" spans="1:13" x14ac:dyDescent="0.2">
      <c r="A133" s="77"/>
      <c r="B133" s="77">
        <v>5801</v>
      </c>
      <c r="C133" s="220" t="s">
        <v>108</v>
      </c>
      <c r="D133" s="77"/>
      <c r="E133" s="110">
        <v>20</v>
      </c>
      <c r="F133" s="111">
        <v>750</v>
      </c>
      <c r="G133" s="112">
        <f t="shared" si="15"/>
        <v>15000</v>
      </c>
      <c r="H133" s="232"/>
      <c r="I133" s="89"/>
      <c r="J133" s="89"/>
      <c r="K133" s="89"/>
      <c r="L133" s="89"/>
      <c r="M133" s="89"/>
    </row>
    <row r="134" spans="1:13" x14ac:dyDescent="0.2">
      <c r="A134" s="77"/>
      <c r="B134" s="77"/>
      <c r="C134" s="220"/>
      <c r="D134" s="77"/>
      <c r="E134" s="110"/>
      <c r="F134" s="111"/>
      <c r="G134" s="112">
        <f t="shared" si="15"/>
        <v>0</v>
      </c>
      <c r="H134" s="232"/>
      <c r="I134" s="89"/>
      <c r="J134" s="89"/>
      <c r="K134" s="89"/>
      <c r="L134" s="89"/>
      <c r="M134" s="89"/>
    </row>
    <row r="135" spans="1:13" ht="13.5" thickBot="1" x14ac:dyDescent="0.25">
      <c r="A135" s="77"/>
      <c r="B135" s="77"/>
      <c r="C135" s="220"/>
      <c r="D135" s="77"/>
      <c r="E135" s="110"/>
      <c r="F135" s="111"/>
      <c r="G135" s="112">
        <f t="shared" si="15"/>
        <v>0</v>
      </c>
      <c r="H135" s="168">
        <f>SUM(G130:G135)</f>
        <v>41000</v>
      </c>
      <c r="I135" s="89"/>
      <c r="J135" s="93"/>
      <c r="K135" s="89"/>
      <c r="L135" s="89"/>
      <c r="M135" s="89"/>
    </row>
    <row r="136" spans="1:13" x14ac:dyDescent="0.2">
      <c r="A136" s="77"/>
      <c r="B136" s="77"/>
      <c r="C136" s="220"/>
      <c r="D136" s="77"/>
      <c r="E136" s="166"/>
      <c r="F136" s="167"/>
      <c r="G136" s="149"/>
      <c r="H136" s="232"/>
      <c r="I136" s="89"/>
      <c r="J136" s="89"/>
      <c r="K136" s="89"/>
      <c r="L136" s="89"/>
      <c r="M136" s="89"/>
    </row>
    <row r="137" spans="1:13" x14ac:dyDescent="0.2">
      <c r="A137" s="77"/>
      <c r="B137" s="77">
        <v>5870</v>
      </c>
      <c r="C137" s="220" t="s">
        <v>109</v>
      </c>
      <c r="D137" s="77"/>
      <c r="E137" s="110">
        <v>5</v>
      </c>
      <c r="F137" s="111">
        <v>3459</v>
      </c>
      <c r="G137" s="112">
        <f t="shared" si="15"/>
        <v>17295</v>
      </c>
      <c r="H137" s="232"/>
      <c r="I137" s="89"/>
      <c r="J137" s="89"/>
      <c r="K137" s="89"/>
      <c r="L137" s="89"/>
      <c r="M137" s="89"/>
    </row>
    <row r="138" spans="1:13" x14ac:dyDescent="0.2">
      <c r="A138" s="77"/>
      <c r="B138" s="77"/>
      <c r="C138" s="220"/>
      <c r="D138" s="77"/>
      <c r="E138" s="110">
        <v>5</v>
      </c>
      <c r="F138" s="111">
        <v>2400</v>
      </c>
      <c r="G138" s="112">
        <f t="shared" si="15"/>
        <v>12000</v>
      </c>
      <c r="H138" s="232"/>
      <c r="I138" s="89"/>
      <c r="J138" s="89"/>
      <c r="K138" s="89"/>
      <c r="L138" s="89"/>
      <c r="M138" s="89"/>
    </row>
    <row r="139" spans="1:13" ht="13.5" thickBot="1" x14ac:dyDescent="0.25">
      <c r="A139" s="77"/>
      <c r="B139" s="77"/>
      <c r="C139" s="220"/>
      <c r="D139" s="77"/>
      <c r="E139" s="110"/>
      <c r="F139" s="111"/>
      <c r="G139" s="112">
        <f t="shared" ref="G139" si="16">SUM(E139*F139)</f>
        <v>0</v>
      </c>
      <c r="H139" s="168">
        <f>SUM(G137:G139)</f>
        <v>29295</v>
      </c>
      <c r="I139" s="89"/>
      <c r="J139" s="89"/>
      <c r="K139" s="89"/>
      <c r="L139" s="89"/>
      <c r="M139" s="89"/>
    </row>
    <row r="140" spans="1:13" x14ac:dyDescent="0.2">
      <c r="A140" s="77"/>
      <c r="B140" s="77"/>
      <c r="C140" s="220"/>
      <c r="D140" s="77"/>
      <c r="E140" s="166"/>
      <c r="F140" s="167"/>
      <c r="G140" s="149"/>
      <c r="H140" s="232"/>
      <c r="I140" s="89"/>
      <c r="J140" s="89"/>
      <c r="K140" s="89"/>
      <c r="L140" s="89"/>
      <c r="M140" s="89"/>
    </row>
    <row r="141" spans="1:13" x14ac:dyDescent="0.2">
      <c r="A141" s="77"/>
      <c r="B141" s="77" t="s">
        <v>28</v>
      </c>
      <c r="C141" s="220" t="s">
        <v>110</v>
      </c>
      <c r="D141" s="77"/>
      <c r="E141" s="110"/>
      <c r="F141" s="111"/>
      <c r="G141" s="112">
        <f t="shared" ref="G141:G146" si="17">SUM(E141*F141)</f>
        <v>0</v>
      </c>
      <c r="H141" s="232"/>
      <c r="I141" s="89"/>
      <c r="J141" s="89"/>
      <c r="K141" s="89"/>
      <c r="L141" s="89"/>
      <c r="M141" s="89"/>
    </row>
    <row r="142" spans="1:13" x14ac:dyDescent="0.2">
      <c r="A142" s="77"/>
      <c r="B142" s="77"/>
      <c r="C142" s="220"/>
      <c r="D142" s="77"/>
      <c r="E142" s="110"/>
      <c r="F142" s="111"/>
      <c r="G142" s="112">
        <f t="shared" si="17"/>
        <v>0</v>
      </c>
      <c r="H142" s="232"/>
      <c r="I142" s="89"/>
      <c r="J142" s="89"/>
      <c r="K142" s="89"/>
      <c r="L142" s="89"/>
      <c r="M142" s="89"/>
    </row>
    <row r="143" spans="1:13" x14ac:dyDescent="0.2">
      <c r="A143" s="77"/>
      <c r="B143" s="77"/>
      <c r="C143" s="220"/>
      <c r="D143" s="77"/>
      <c r="E143" s="110"/>
      <c r="F143" s="111"/>
      <c r="G143" s="112">
        <f t="shared" si="17"/>
        <v>0</v>
      </c>
      <c r="H143" s="233"/>
      <c r="I143" s="89"/>
      <c r="J143" s="89"/>
      <c r="K143" s="89"/>
      <c r="L143" s="89"/>
      <c r="M143" s="89"/>
    </row>
    <row r="144" spans="1:13" x14ac:dyDescent="0.2">
      <c r="A144" s="77"/>
      <c r="B144" s="77"/>
      <c r="C144" s="220"/>
      <c r="D144" s="77"/>
      <c r="E144" s="110"/>
      <c r="F144" s="111"/>
      <c r="G144" s="112">
        <f t="shared" si="17"/>
        <v>0</v>
      </c>
      <c r="H144" s="232"/>
      <c r="I144" s="89"/>
      <c r="J144" s="89"/>
      <c r="K144" s="89"/>
      <c r="L144" s="89"/>
      <c r="M144" s="89"/>
    </row>
    <row r="145" spans="1:13" x14ac:dyDescent="0.2">
      <c r="A145" s="77"/>
      <c r="B145" s="77"/>
      <c r="C145" s="220"/>
      <c r="D145" s="77"/>
      <c r="E145" s="110"/>
      <c r="F145" s="111"/>
      <c r="G145" s="112">
        <f t="shared" si="17"/>
        <v>0</v>
      </c>
      <c r="H145" s="232"/>
      <c r="I145" s="89"/>
      <c r="J145" s="89"/>
      <c r="K145" s="89"/>
      <c r="L145" s="89"/>
      <c r="M145" s="89"/>
    </row>
    <row r="146" spans="1:13" ht="13.5" thickBot="1" x14ac:dyDescent="0.25">
      <c r="A146" s="114"/>
      <c r="B146" s="114"/>
      <c r="C146" s="71"/>
      <c r="D146" s="114"/>
      <c r="E146" s="116"/>
      <c r="F146" s="117"/>
      <c r="G146" s="170">
        <f t="shared" si="17"/>
        <v>0</v>
      </c>
      <c r="H146" s="168">
        <f>SUM(G141:G146)</f>
        <v>0</v>
      </c>
      <c r="I146" s="89"/>
      <c r="J146" s="89"/>
      <c r="K146" s="89"/>
      <c r="L146" s="89"/>
      <c r="M146" s="89"/>
    </row>
    <row r="147" spans="1:13" x14ac:dyDescent="0.2">
      <c r="A147" s="77"/>
      <c r="B147" s="77"/>
      <c r="C147" s="152" t="s">
        <v>74</v>
      </c>
      <c r="D147" s="171"/>
      <c r="E147" s="171"/>
      <c r="F147" s="172"/>
      <c r="G147" s="149"/>
      <c r="H147" s="232"/>
      <c r="I147" s="89"/>
      <c r="J147" s="89"/>
      <c r="K147" s="89"/>
      <c r="L147" s="89"/>
      <c r="M147" s="89"/>
    </row>
    <row r="148" spans="1:13" ht="38.25" customHeight="1" x14ac:dyDescent="0.2">
      <c r="A148" s="77"/>
      <c r="B148" s="77"/>
      <c r="C148" s="1" t="s">
        <v>153</v>
      </c>
      <c r="D148" s="1"/>
      <c r="E148" s="1"/>
      <c r="F148" s="1"/>
      <c r="G148" s="149"/>
      <c r="H148" s="232"/>
      <c r="I148" s="89"/>
      <c r="J148" s="89"/>
      <c r="K148" s="89"/>
      <c r="L148" s="89"/>
      <c r="M148" s="89"/>
    </row>
    <row r="149" spans="1:13" ht="38.25" customHeight="1" x14ac:dyDescent="0.2">
      <c r="A149" s="77"/>
      <c r="B149" s="77"/>
      <c r="C149" s="230" t="s">
        <v>170</v>
      </c>
      <c r="D149" s="1"/>
      <c r="E149" s="1"/>
      <c r="F149" s="1"/>
      <c r="G149" s="149"/>
      <c r="H149" s="233"/>
      <c r="I149" s="89"/>
      <c r="J149" s="89"/>
      <c r="K149" s="89"/>
      <c r="L149" s="89"/>
      <c r="M149" s="89"/>
    </row>
    <row r="150" spans="1:13" ht="39.75" customHeight="1" thickBot="1" x14ac:dyDescent="0.25">
      <c r="A150" s="77"/>
      <c r="B150" s="77"/>
      <c r="C150" s="230" t="s">
        <v>171</v>
      </c>
      <c r="D150" s="1"/>
      <c r="E150" s="1"/>
      <c r="F150" s="1"/>
      <c r="G150" s="149"/>
      <c r="H150" s="232"/>
      <c r="I150" s="89"/>
      <c r="J150" s="89"/>
      <c r="K150" s="89"/>
      <c r="L150" s="89"/>
      <c r="M150" s="89"/>
    </row>
    <row r="151" spans="1:13" ht="13.5" thickBot="1" x14ac:dyDescent="0.25">
      <c r="A151" s="114"/>
      <c r="B151" s="114"/>
      <c r="C151" s="173"/>
      <c r="D151" s="174"/>
      <c r="E151" s="174"/>
      <c r="F151" s="56" t="s">
        <v>111</v>
      </c>
      <c r="G151" s="175"/>
      <c r="H151" s="129">
        <f>SUM(H104:H146)</f>
        <v>85893</v>
      </c>
      <c r="I151" s="89"/>
      <c r="J151" s="89"/>
      <c r="K151" s="89"/>
      <c r="L151" s="89"/>
      <c r="M151" s="89"/>
    </row>
    <row r="152" spans="1:13" x14ac:dyDescent="0.2">
      <c r="A152" s="176"/>
      <c r="B152" s="176">
        <v>600</v>
      </c>
      <c r="C152" s="75" t="s">
        <v>112</v>
      </c>
      <c r="D152" s="163"/>
      <c r="E152" s="166"/>
      <c r="F152" s="167"/>
      <c r="G152" s="149"/>
      <c r="H152" s="232"/>
      <c r="I152" s="89"/>
      <c r="J152" s="89"/>
      <c r="K152" s="89"/>
      <c r="L152" s="89"/>
      <c r="M152" s="89"/>
    </row>
    <row r="153" spans="1:13" x14ac:dyDescent="0.2">
      <c r="A153" s="64"/>
      <c r="B153" s="64"/>
      <c r="C153" s="75"/>
      <c r="D153" s="77"/>
      <c r="E153" s="166"/>
      <c r="F153" s="167"/>
      <c r="G153" s="149"/>
      <c r="H153" s="232"/>
      <c r="I153" s="89"/>
      <c r="J153" s="89"/>
      <c r="K153" s="89"/>
      <c r="L153" s="89"/>
      <c r="M153" s="89"/>
    </row>
    <row r="154" spans="1:13" x14ac:dyDescent="0.2">
      <c r="A154" s="77">
        <v>2213</v>
      </c>
      <c r="B154" s="77">
        <v>6100</v>
      </c>
      <c r="C154" s="220" t="s">
        <v>113</v>
      </c>
      <c r="D154" s="77"/>
      <c r="E154" s="110">
        <v>100</v>
      </c>
      <c r="F154" s="111">
        <v>550</v>
      </c>
      <c r="G154" s="112">
        <f t="shared" ref="G154:G160" si="18">SUM(E154*F154)</f>
        <v>55000</v>
      </c>
      <c r="H154" s="232"/>
      <c r="I154" s="89"/>
      <c r="J154" s="89"/>
      <c r="K154" s="89"/>
      <c r="L154" s="89"/>
      <c r="M154" s="89"/>
    </row>
    <row r="155" spans="1:13" x14ac:dyDescent="0.2">
      <c r="A155" s="77"/>
      <c r="B155" s="77"/>
      <c r="C155" s="220"/>
      <c r="D155" s="77"/>
      <c r="E155" s="110"/>
      <c r="F155" s="111"/>
      <c r="G155" s="112">
        <f t="shared" si="18"/>
        <v>0</v>
      </c>
      <c r="H155" s="232"/>
      <c r="I155" s="89"/>
      <c r="J155" s="89"/>
      <c r="K155" s="89"/>
      <c r="L155" s="89"/>
      <c r="M155" s="89"/>
    </row>
    <row r="156" spans="1:13" x14ac:dyDescent="0.2">
      <c r="A156" s="77"/>
      <c r="B156" s="77"/>
      <c r="C156" s="220"/>
      <c r="D156" s="77"/>
      <c r="E156" s="110"/>
      <c r="F156" s="111"/>
      <c r="G156" s="112">
        <f t="shared" si="18"/>
        <v>0</v>
      </c>
      <c r="H156" s="232"/>
      <c r="I156" s="89"/>
      <c r="J156" s="89"/>
      <c r="K156" s="89"/>
      <c r="L156" s="89"/>
      <c r="M156" s="89"/>
    </row>
    <row r="157" spans="1:13" x14ac:dyDescent="0.2">
      <c r="A157" s="77">
        <v>2213</v>
      </c>
      <c r="B157" s="77">
        <v>6111</v>
      </c>
      <c r="C157" s="220" t="s">
        <v>114</v>
      </c>
      <c r="D157" s="77"/>
      <c r="E157" s="110">
        <v>1</v>
      </c>
      <c r="F157" s="111">
        <f>1957-15</f>
        <v>1942</v>
      </c>
      <c r="G157" s="112">
        <f t="shared" si="18"/>
        <v>1942</v>
      </c>
      <c r="H157" s="232"/>
      <c r="I157" s="89"/>
      <c r="J157" s="89"/>
      <c r="K157" s="89"/>
      <c r="L157" s="89"/>
      <c r="M157" s="89"/>
    </row>
    <row r="158" spans="1:13" x14ac:dyDescent="0.2">
      <c r="A158" s="77"/>
      <c r="B158" s="77"/>
      <c r="C158" s="220"/>
      <c r="D158" s="77"/>
      <c r="E158" s="110"/>
      <c r="F158" s="111"/>
      <c r="G158" s="112">
        <f t="shared" si="18"/>
        <v>0</v>
      </c>
      <c r="H158" s="232"/>
      <c r="I158" s="89"/>
      <c r="J158" s="89"/>
      <c r="K158" s="89"/>
      <c r="L158" s="89"/>
      <c r="M158" s="89"/>
    </row>
    <row r="159" spans="1:13" x14ac:dyDescent="0.2">
      <c r="A159" s="77"/>
      <c r="B159" s="77"/>
      <c r="C159" s="220"/>
      <c r="D159" s="77"/>
      <c r="E159" s="110"/>
      <c r="F159" s="111"/>
      <c r="G159" s="112">
        <f t="shared" si="18"/>
        <v>0</v>
      </c>
      <c r="H159" s="232"/>
      <c r="I159" s="89"/>
      <c r="J159" s="89"/>
      <c r="K159" s="89"/>
      <c r="L159" s="89"/>
      <c r="M159" s="89"/>
    </row>
    <row r="160" spans="1:13" x14ac:dyDescent="0.2">
      <c r="A160" s="77"/>
      <c r="B160" s="77">
        <v>6102</v>
      </c>
      <c r="C160" s="220" t="s">
        <v>115</v>
      </c>
      <c r="D160" s="77"/>
      <c r="E160" s="110"/>
      <c r="F160" s="111"/>
      <c r="G160" s="112">
        <f t="shared" si="18"/>
        <v>0</v>
      </c>
      <c r="H160" s="232"/>
      <c r="I160" s="89"/>
      <c r="J160" s="89"/>
      <c r="K160" s="89"/>
      <c r="L160" s="89"/>
      <c r="M160" s="89"/>
    </row>
    <row r="161" spans="1:13" x14ac:dyDescent="0.2">
      <c r="A161" s="77"/>
      <c r="B161" s="77"/>
      <c r="C161" s="220"/>
      <c r="D161" s="77"/>
      <c r="E161" s="110"/>
      <c r="F161" s="111"/>
      <c r="G161" s="112">
        <f>SUM(E161*F161)</f>
        <v>0</v>
      </c>
      <c r="H161" s="232"/>
      <c r="I161" s="89"/>
      <c r="J161" s="89"/>
      <c r="K161" s="89"/>
      <c r="L161" s="89"/>
      <c r="M161" s="89"/>
    </row>
    <row r="162" spans="1:13" s="55" customFormat="1" ht="13.5" thickBot="1" x14ac:dyDescent="0.25">
      <c r="A162" s="77"/>
      <c r="B162" s="77"/>
      <c r="C162" s="220"/>
      <c r="D162" s="77"/>
      <c r="E162" s="110"/>
      <c r="F162" s="111"/>
      <c r="G162" s="112">
        <f>SUM(E162*F162)</f>
        <v>0</v>
      </c>
      <c r="H162" s="168">
        <f>SUM(G154:G162)</f>
        <v>56942</v>
      </c>
      <c r="I162" s="217"/>
      <c r="J162" s="217"/>
      <c r="K162" s="217"/>
      <c r="L162" s="217"/>
      <c r="M162" s="217"/>
    </row>
    <row r="163" spans="1:13" s="55" customFormat="1" x14ac:dyDescent="0.2">
      <c r="A163" s="77"/>
      <c r="B163" s="77"/>
      <c r="C163" s="220"/>
      <c r="D163" s="77"/>
      <c r="E163" s="166"/>
      <c r="F163" s="167"/>
      <c r="G163" s="149"/>
      <c r="H163" s="232"/>
      <c r="I163" s="217"/>
      <c r="J163" s="217"/>
      <c r="K163" s="217"/>
      <c r="L163" s="217"/>
      <c r="M163" s="217"/>
    </row>
    <row r="164" spans="1:13" x14ac:dyDescent="0.2">
      <c r="A164" s="77">
        <v>2213</v>
      </c>
      <c r="B164" s="77">
        <v>6120</v>
      </c>
      <c r="C164" s="220" t="s">
        <v>116</v>
      </c>
      <c r="D164" s="77"/>
      <c r="E164" s="110"/>
      <c r="F164" s="111"/>
      <c r="G164" s="112">
        <f t="shared" ref="G164" si="19">SUM(E164*F164)</f>
        <v>0</v>
      </c>
      <c r="H164" s="232"/>
      <c r="I164" s="89"/>
      <c r="J164" s="89"/>
      <c r="K164" s="89"/>
      <c r="L164" s="89"/>
      <c r="M164" s="89"/>
    </row>
    <row r="165" spans="1:13" x14ac:dyDescent="0.2">
      <c r="A165" s="77"/>
      <c r="B165" s="77"/>
      <c r="C165" s="220"/>
      <c r="D165" s="77"/>
      <c r="E165" s="110"/>
      <c r="F165" s="111"/>
      <c r="G165" s="112">
        <f t="shared" ref="G165:G166" si="20">SUM(E165*F165)</f>
        <v>0</v>
      </c>
      <c r="H165" s="232"/>
      <c r="I165" s="89"/>
      <c r="J165" s="89"/>
      <c r="K165" s="89"/>
      <c r="L165" s="89"/>
      <c r="M165" s="89"/>
    </row>
    <row r="166" spans="1:13" ht="13.5" thickBot="1" x14ac:dyDescent="0.25">
      <c r="A166" s="77"/>
      <c r="B166" s="77"/>
      <c r="C166" s="220"/>
      <c r="D166" s="77"/>
      <c r="E166" s="110"/>
      <c r="F166" s="111"/>
      <c r="G166" s="112">
        <f t="shared" si="20"/>
        <v>0</v>
      </c>
      <c r="H166" s="168">
        <f>SUM(G164:G166)</f>
        <v>0</v>
      </c>
      <c r="I166" s="89"/>
      <c r="J166" s="89"/>
      <c r="K166" s="89"/>
      <c r="L166" s="89"/>
      <c r="M166" s="89"/>
    </row>
    <row r="167" spans="1:13" x14ac:dyDescent="0.2">
      <c r="A167" s="77"/>
      <c r="B167" s="77"/>
      <c r="C167" s="220"/>
      <c r="D167" s="77"/>
      <c r="E167" s="166"/>
      <c r="F167" s="167"/>
      <c r="G167" s="149"/>
      <c r="H167" s="232"/>
      <c r="I167" s="89"/>
      <c r="J167" s="89"/>
      <c r="K167" s="89"/>
      <c r="L167" s="89"/>
      <c r="M167" s="89"/>
    </row>
    <row r="168" spans="1:13" x14ac:dyDescent="0.2">
      <c r="A168" s="77">
        <v>2213</v>
      </c>
      <c r="B168" s="77">
        <v>6400</v>
      </c>
      <c r="C168" s="220" t="s">
        <v>117</v>
      </c>
      <c r="D168" s="77"/>
      <c r="E168" s="110">
        <v>500</v>
      </c>
      <c r="F168" s="111">
        <v>50</v>
      </c>
      <c r="G168" s="112">
        <f t="shared" ref="G168:G176" si="21">SUM(E168*F168)</f>
        <v>25000</v>
      </c>
      <c r="H168" s="232"/>
      <c r="I168" s="89"/>
      <c r="J168" s="89"/>
      <c r="K168" s="89"/>
      <c r="L168" s="89"/>
      <c r="M168" s="89"/>
    </row>
    <row r="169" spans="1:13" x14ac:dyDescent="0.2">
      <c r="A169" s="77"/>
      <c r="B169" s="77"/>
      <c r="C169" s="220"/>
      <c r="D169" s="77"/>
      <c r="E169" s="110"/>
      <c r="F169" s="111"/>
      <c r="G169" s="112">
        <f t="shared" si="21"/>
        <v>0</v>
      </c>
      <c r="H169" s="232"/>
      <c r="I169" s="89"/>
      <c r="J169" s="89"/>
      <c r="K169" s="89"/>
      <c r="L169" s="89"/>
      <c r="M169" s="89"/>
    </row>
    <row r="170" spans="1:13" x14ac:dyDescent="0.2">
      <c r="A170" s="77"/>
      <c r="B170" s="77"/>
      <c r="C170" s="220"/>
      <c r="D170" s="77"/>
      <c r="E170" s="110"/>
      <c r="F170" s="111"/>
      <c r="G170" s="112">
        <f t="shared" si="21"/>
        <v>0</v>
      </c>
      <c r="H170" s="232"/>
      <c r="I170" s="89"/>
      <c r="J170" s="89"/>
      <c r="K170" s="89"/>
      <c r="L170" s="89"/>
      <c r="M170" s="89"/>
    </row>
    <row r="171" spans="1:13" x14ac:dyDescent="0.2">
      <c r="A171" s="77"/>
      <c r="B171" s="77">
        <v>6401</v>
      </c>
      <c r="C171" s="220" t="s">
        <v>118</v>
      </c>
      <c r="D171" s="77"/>
      <c r="E171" s="110"/>
      <c r="F171" s="111"/>
      <c r="G171" s="112">
        <f t="shared" si="21"/>
        <v>0</v>
      </c>
      <c r="H171" s="232"/>
      <c r="I171" s="89"/>
      <c r="J171" s="89"/>
      <c r="K171" s="89"/>
      <c r="L171" s="89"/>
      <c r="M171" s="89"/>
    </row>
    <row r="172" spans="1:13" x14ac:dyDescent="0.2">
      <c r="A172" s="77"/>
      <c r="B172" s="77"/>
      <c r="C172" s="220"/>
      <c r="D172" s="77"/>
      <c r="E172" s="110"/>
      <c r="F172" s="111"/>
      <c r="G172" s="112">
        <f t="shared" si="21"/>
        <v>0</v>
      </c>
      <c r="H172" s="232"/>
      <c r="I172" s="89"/>
      <c r="J172" s="89"/>
      <c r="K172" s="89"/>
      <c r="L172" s="89"/>
      <c r="M172" s="89"/>
    </row>
    <row r="173" spans="1:13" x14ac:dyDescent="0.2">
      <c r="A173" s="77"/>
      <c r="B173" s="77"/>
      <c r="C173" s="220"/>
      <c r="D173" s="77"/>
      <c r="E173" s="110"/>
      <c r="F173" s="111"/>
      <c r="G173" s="112">
        <f t="shared" si="21"/>
        <v>0</v>
      </c>
      <c r="H173" s="232"/>
      <c r="I173" s="89"/>
      <c r="J173" s="89"/>
      <c r="K173" s="89"/>
      <c r="L173" s="89"/>
      <c r="M173" s="89"/>
    </row>
    <row r="174" spans="1:13" x14ac:dyDescent="0.2">
      <c r="A174" s="77"/>
      <c r="B174" s="77">
        <v>6402</v>
      </c>
      <c r="C174" s="220" t="s">
        <v>119</v>
      </c>
      <c r="D174" s="77"/>
      <c r="E174" s="110"/>
      <c r="F174" s="111"/>
      <c r="G174" s="112">
        <f t="shared" si="21"/>
        <v>0</v>
      </c>
      <c r="H174" s="232"/>
      <c r="I174" s="89"/>
      <c r="J174" s="89"/>
      <c r="K174" s="89"/>
      <c r="L174" s="89"/>
      <c r="M174" s="89"/>
    </row>
    <row r="175" spans="1:13" x14ac:dyDescent="0.2">
      <c r="A175" s="77"/>
      <c r="B175" s="77"/>
      <c r="C175" s="220"/>
      <c r="D175" s="77"/>
      <c r="E175" s="110"/>
      <c r="F175" s="111"/>
      <c r="G175" s="112">
        <f t="shared" si="21"/>
        <v>0</v>
      </c>
      <c r="H175" s="232"/>
      <c r="I175" s="89"/>
      <c r="J175" s="89"/>
      <c r="K175" s="89"/>
      <c r="L175" s="89"/>
      <c r="M175" s="89"/>
    </row>
    <row r="176" spans="1:13" ht="13.5" thickBot="1" x14ac:dyDescent="0.25">
      <c r="A176" s="77"/>
      <c r="B176" s="77"/>
      <c r="C176" s="220"/>
      <c r="D176" s="77"/>
      <c r="E176" s="110"/>
      <c r="F176" s="111"/>
      <c r="G176" s="112">
        <f t="shared" si="21"/>
        <v>0</v>
      </c>
      <c r="H176" s="168">
        <f>SUM(G168:G176)</f>
        <v>25000</v>
      </c>
      <c r="I176" s="89"/>
      <c r="J176" s="89"/>
      <c r="K176" s="89"/>
      <c r="L176" s="89"/>
      <c r="M176" s="89"/>
    </row>
    <row r="177" spans="1:13" x14ac:dyDescent="0.2">
      <c r="A177" s="77"/>
      <c r="B177" s="77"/>
      <c r="C177" s="220"/>
      <c r="D177" s="77"/>
      <c r="E177" s="166"/>
      <c r="F177" s="167"/>
      <c r="G177" s="149"/>
      <c r="H177" s="232"/>
      <c r="I177" s="89"/>
      <c r="J177" s="89"/>
      <c r="K177" s="89"/>
      <c r="L177" s="89"/>
      <c r="M177" s="89"/>
    </row>
    <row r="178" spans="1:13" x14ac:dyDescent="0.2">
      <c r="A178" s="77"/>
      <c r="B178" s="77">
        <v>6410</v>
      </c>
      <c r="C178" s="220" t="s">
        <v>120</v>
      </c>
      <c r="D178" s="77"/>
      <c r="E178" s="110"/>
      <c r="F178" s="111"/>
      <c r="G178" s="112">
        <f t="shared" ref="G178:G181" si="22">SUM(E178*F178)</f>
        <v>0</v>
      </c>
      <c r="H178" s="232"/>
      <c r="I178" s="89"/>
      <c r="J178" s="89"/>
      <c r="K178" s="89"/>
      <c r="L178" s="89"/>
      <c r="M178" s="89"/>
    </row>
    <row r="179" spans="1:13" x14ac:dyDescent="0.2">
      <c r="A179" s="77"/>
      <c r="B179" s="77"/>
      <c r="C179" s="220"/>
      <c r="D179" s="77"/>
      <c r="E179" s="110"/>
      <c r="F179" s="111"/>
      <c r="G179" s="112">
        <f t="shared" si="22"/>
        <v>0</v>
      </c>
      <c r="H179" s="232"/>
      <c r="I179" s="89"/>
      <c r="J179" s="89"/>
      <c r="K179" s="89"/>
      <c r="L179" s="89"/>
      <c r="M179" s="89"/>
    </row>
    <row r="180" spans="1:13" x14ac:dyDescent="0.2">
      <c r="A180" s="77"/>
      <c r="B180" s="77"/>
      <c r="C180" s="220"/>
      <c r="D180" s="77"/>
      <c r="E180" s="110"/>
      <c r="F180" s="111"/>
      <c r="G180" s="112">
        <f t="shared" si="22"/>
        <v>0</v>
      </c>
      <c r="H180" s="232"/>
      <c r="I180" s="89"/>
      <c r="J180" s="89"/>
      <c r="K180" s="89"/>
      <c r="L180" s="89"/>
      <c r="M180" s="89"/>
    </row>
    <row r="181" spans="1:13" ht="13.5" thickBot="1" x14ac:dyDescent="0.25">
      <c r="A181" s="77"/>
      <c r="B181" s="77"/>
      <c r="C181" s="220"/>
      <c r="D181" s="77"/>
      <c r="E181" s="110"/>
      <c r="F181" s="111"/>
      <c r="G181" s="112">
        <f t="shared" si="22"/>
        <v>0</v>
      </c>
      <c r="H181" s="168">
        <f>SUM(G178:G181)</f>
        <v>0</v>
      </c>
      <c r="I181" s="89"/>
      <c r="J181" s="89"/>
      <c r="K181" s="89"/>
      <c r="L181" s="89"/>
      <c r="M181" s="89"/>
    </row>
    <row r="182" spans="1:13" x14ac:dyDescent="0.2">
      <c r="A182" s="77"/>
      <c r="B182" s="77"/>
      <c r="C182" s="220"/>
      <c r="D182" s="77"/>
      <c r="E182" s="166"/>
      <c r="F182" s="167"/>
      <c r="G182" s="149"/>
      <c r="H182" s="232"/>
      <c r="I182" s="89"/>
      <c r="J182" s="89"/>
      <c r="K182" s="89"/>
      <c r="L182" s="89"/>
      <c r="M182" s="89"/>
    </row>
    <row r="183" spans="1:13" x14ac:dyDescent="0.2">
      <c r="A183" s="77">
        <v>2213</v>
      </c>
      <c r="B183" s="77">
        <v>6503</v>
      </c>
      <c r="C183" s="220" t="s">
        <v>121</v>
      </c>
      <c r="D183" s="77"/>
      <c r="E183" s="110">
        <v>100</v>
      </c>
      <c r="F183" s="111">
        <v>146.5</v>
      </c>
      <c r="G183" s="112">
        <f t="shared" ref="G183:G186" si="23">SUM(E183*F183)</f>
        <v>14650</v>
      </c>
      <c r="H183" s="232"/>
      <c r="I183" s="89"/>
      <c r="J183" s="89"/>
      <c r="K183" s="89"/>
      <c r="L183" s="89"/>
      <c r="M183" s="89"/>
    </row>
    <row r="184" spans="1:13" x14ac:dyDescent="0.2">
      <c r="A184" s="77"/>
      <c r="B184" s="77"/>
      <c r="C184" s="220"/>
      <c r="D184" s="77"/>
      <c r="E184" s="110"/>
      <c r="F184" s="111"/>
      <c r="G184" s="112">
        <f t="shared" si="23"/>
        <v>0</v>
      </c>
      <c r="H184" s="232"/>
      <c r="I184" s="89"/>
      <c r="J184" s="89"/>
      <c r="K184" s="89"/>
      <c r="L184" s="89"/>
      <c r="M184" s="89"/>
    </row>
    <row r="185" spans="1:13" x14ac:dyDescent="0.2">
      <c r="A185" s="77"/>
      <c r="B185" s="77"/>
      <c r="C185" s="220"/>
      <c r="D185" s="77"/>
      <c r="E185" s="110"/>
      <c r="F185" s="111"/>
      <c r="G185" s="112">
        <f t="shared" si="23"/>
        <v>0</v>
      </c>
      <c r="H185" s="232"/>
      <c r="I185" s="89"/>
      <c r="J185" s="89"/>
      <c r="K185" s="89"/>
      <c r="L185" s="89"/>
      <c r="M185" s="89"/>
    </row>
    <row r="186" spans="1:13" ht="13.5" thickBot="1" x14ac:dyDescent="0.25">
      <c r="A186" s="77"/>
      <c r="B186" s="77"/>
      <c r="C186" s="220"/>
      <c r="D186" s="77"/>
      <c r="E186" s="110"/>
      <c r="F186" s="111"/>
      <c r="G186" s="112">
        <f t="shared" si="23"/>
        <v>0</v>
      </c>
      <c r="H186" s="168">
        <f>SUM(G183:G186)</f>
        <v>14650</v>
      </c>
      <c r="I186" s="89"/>
      <c r="J186" s="89"/>
      <c r="K186" s="89"/>
      <c r="L186" s="89"/>
      <c r="M186" s="89"/>
    </row>
    <row r="187" spans="1:13" x14ac:dyDescent="0.2">
      <c r="A187" s="77"/>
      <c r="B187" s="77"/>
      <c r="C187" s="220"/>
      <c r="D187" s="77"/>
      <c r="E187" s="166"/>
      <c r="F187" s="167"/>
      <c r="G187" s="149"/>
      <c r="H187" s="232"/>
      <c r="I187" s="89"/>
      <c r="J187" s="89"/>
      <c r="K187" s="89"/>
      <c r="L187" s="89"/>
      <c r="M187" s="89"/>
    </row>
    <row r="188" spans="1:13" x14ac:dyDescent="0.2">
      <c r="A188" s="77"/>
      <c r="B188" s="77">
        <v>6510</v>
      </c>
      <c r="C188" s="220" t="s">
        <v>122</v>
      </c>
      <c r="D188" s="77"/>
      <c r="E188" s="110"/>
      <c r="F188" s="111"/>
      <c r="G188" s="112">
        <f t="shared" ref="G188:G191" si="24">SUM(E188*F188)</f>
        <v>0</v>
      </c>
      <c r="H188" s="232"/>
      <c r="I188" s="89"/>
      <c r="J188" s="89"/>
      <c r="K188" s="89"/>
      <c r="L188" s="89"/>
      <c r="M188" s="89"/>
    </row>
    <row r="189" spans="1:13" x14ac:dyDescent="0.2">
      <c r="A189" s="77"/>
      <c r="B189" s="77"/>
      <c r="C189" s="220"/>
      <c r="D189" s="77"/>
      <c r="E189" s="110"/>
      <c r="F189" s="111"/>
      <c r="G189" s="112">
        <f t="shared" si="24"/>
        <v>0</v>
      </c>
      <c r="H189" s="232"/>
      <c r="I189" s="89"/>
      <c r="J189" s="89"/>
      <c r="K189" s="89"/>
      <c r="L189" s="89"/>
      <c r="M189" s="89"/>
    </row>
    <row r="190" spans="1:13" x14ac:dyDescent="0.2">
      <c r="A190" s="77"/>
      <c r="B190" s="77">
        <v>6511</v>
      </c>
      <c r="C190" s="220" t="s">
        <v>123</v>
      </c>
      <c r="D190" s="77"/>
      <c r="E190" s="110"/>
      <c r="F190" s="111"/>
      <c r="G190" s="112">
        <f t="shared" si="24"/>
        <v>0</v>
      </c>
      <c r="H190" s="232"/>
      <c r="I190" s="89"/>
      <c r="J190" s="89"/>
      <c r="K190" s="89"/>
      <c r="L190" s="89"/>
      <c r="M190" s="89"/>
    </row>
    <row r="191" spans="1:13" ht="13.5" thickBot="1" x14ac:dyDescent="0.25">
      <c r="A191" s="77"/>
      <c r="B191" s="77"/>
      <c r="C191" s="220"/>
      <c r="D191" s="77"/>
      <c r="E191" s="110"/>
      <c r="F191" s="111"/>
      <c r="G191" s="112">
        <f t="shared" si="24"/>
        <v>0</v>
      </c>
      <c r="H191" s="168">
        <f>SUM(G188:G191)</f>
        <v>0</v>
      </c>
      <c r="I191" s="89"/>
      <c r="J191" s="89"/>
      <c r="K191" s="89"/>
      <c r="L191" s="89"/>
      <c r="M191" s="89"/>
    </row>
    <row r="192" spans="1:13" x14ac:dyDescent="0.2">
      <c r="A192" s="77"/>
      <c r="B192" s="77"/>
      <c r="C192" s="220"/>
      <c r="D192" s="77"/>
      <c r="E192" s="166"/>
      <c r="F192" s="167"/>
      <c r="G192" s="149"/>
      <c r="H192" s="232"/>
      <c r="I192" s="89"/>
      <c r="J192" s="89"/>
      <c r="K192" s="89"/>
      <c r="L192" s="89"/>
      <c r="M192" s="89"/>
    </row>
    <row r="193" spans="1:13" x14ac:dyDescent="0.2">
      <c r="A193" s="77">
        <v>2213</v>
      </c>
      <c r="B193" s="77">
        <v>6520</v>
      </c>
      <c r="C193" s="220" t="s">
        <v>124</v>
      </c>
      <c r="D193" s="77"/>
      <c r="E193" s="110"/>
      <c r="F193" s="111"/>
      <c r="G193" s="112">
        <f t="shared" ref="G193:G198" si="25">SUM(E193*F193)</f>
        <v>0</v>
      </c>
      <c r="H193" s="232"/>
      <c r="I193" s="89"/>
      <c r="J193" s="89"/>
      <c r="K193" s="89"/>
      <c r="L193" s="89"/>
      <c r="M193" s="89"/>
    </row>
    <row r="194" spans="1:13" x14ac:dyDescent="0.2">
      <c r="A194" s="77"/>
      <c r="B194" s="77"/>
      <c r="C194" s="220"/>
      <c r="D194" s="77"/>
      <c r="E194" s="110"/>
      <c r="F194" s="111"/>
      <c r="G194" s="112">
        <f t="shared" si="25"/>
        <v>0</v>
      </c>
      <c r="H194" s="232"/>
      <c r="I194" s="89"/>
      <c r="J194" s="89"/>
      <c r="K194" s="89"/>
      <c r="L194" s="89"/>
      <c r="M194" s="89"/>
    </row>
    <row r="195" spans="1:13" x14ac:dyDescent="0.2">
      <c r="A195" s="77"/>
      <c r="B195" s="77"/>
      <c r="C195" s="220"/>
      <c r="D195" s="77"/>
      <c r="E195" s="110"/>
      <c r="F195" s="111"/>
      <c r="G195" s="112">
        <f t="shared" si="25"/>
        <v>0</v>
      </c>
      <c r="H195" s="232"/>
      <c r="I195" s="89"/>
      <c r="J195" s="89"/>
      <c r="K195" s="89"/>
      <c r="L195" s="89"/>
      <c r="M195" s="89"/>
    </row>
    <row r="196" spans="1:13" x14ac:dyDescent="0.2">
      <c r="A196" s="77"/>
      <c r="B196" s="77">
        <v>6521</v>
      </c>
      <c r="C196" s="220" t="s">
        <v>125</v>
      </c>
      <c r="D196" s="77"/>
      <c r="E196" s="110">
        <v>1</v>
      </c>
      <c r="F196" s="111">
        <v>3600</v>
      </c>
      <c r="G196" s="112">
        <f t="shared" si="25"/>
        <v>3600</v>
      </c>
      <c r="H196" s="232"/>
      <c r="I196" s="89"/>
      <c r="J196" s="89"/>
      <c r="K196" s="89"/>
      <c r="L196" s="89"/>
      <c r="M196" s="89"/>
    </row>
    <row r="197" spans="1:13" x14ac:dyDescent="0.2">
      <c r="A197" s="77"/>
      <c r="B197" s="77"/>
      <c r="C197" s="220"/>
      <c r="D197" s="77"/>
      <c r="E197" s="110"/>
      <c r="F197" s="111"/>
      <c r="G197" s="112">
        <f t="shared" si="25"/>
        <v>0</v>
      </c>
      <c r="H197" s="232"/>
      <c r="I197" s="89"/>
      <c r="J197" s="89"/>
      <c r="K197" s="89"/>
      <c r="L197" s="89"/>
      <c r="M197" s="89"/>
    </row>
    <row r="198" spans="1:13" ht="13.5" thickBot="1" x14ac:dyDescent="0.25">
      <c r="A198" s="77"/>
      <c r="B198" s="77"/>
      <c r="C198" s="220"/>
      <c r="D198" s="77"/>
      <c r="E198" s="110"/>
      <c r="F198" s="111"/>
      <c r="G198" s="112">
        <f t="shared" si="25"/>
        <v>0</v>
      </c>
      <c r="H198" s="168">
        <f>SUM(G193:G198)</f>
        <v>3600</v>
      </c>
      <c r="I198" s="89"/>
      <c r="J198" s="89"/>
      <c r="K198" s="89"/>
      <c r="L198" s="89"/>
      <c r="M198" s="89"/>
    </row>
    <row r="199" spans="1:13" x14ac:dyDescent="0.2">
      <c r="A199" s="77"/>
      <c r="B199" s="77"/>
      <c r="C199" s="220"/>
      <c r="D199" s="77"/>
      <c r="E199" s="166"/>
      <c r="F199" s="167"/>
      <c r="G199" s="149"/>
      <c r="H199" s="232"/>
      <c r="I199" s="89"/>
      <c r="J199" s="89"/>
      <c r="K199" s="89"/>
      <c r="L199" s="89"/>
      <c r="M199" s="89"/>
    </row>
    <row r="200" spans="1:13" x14ac:dyDescent="0.2">
      <c r="A200" s="77">
        <v>2213</v>
      </c>
      <c r="B200" s="77">
        <v>6530</v>
      </c>
      <c r="C200" s="220" t="s">
        <v>126</v>
      </c>
      <c r="D200" s="77"/>
      <c r="E200" s="110">
        <v>1</v>
      </c>
      <c r="F200" s="111">
        <v>2733</v>
      </c>
      <c r="G200" s="112">
        <f t="shared" ref="G200:G202" si="26">SUM(E200*F200)</f>
        <v>2733</v>
      </c>
      <c r="H200" s="232"/>
      <c r="I200" s="89"/>
      <c r="J200" s="89"/>
      <c r="K200" s="89"/>
      <c r="L200" s="89"/>
      <c r="M200" s="89"/>
    </row>
    <row r="201" spans="1:13" x14ac:dyDescent="0.2">
      <c r="A201" s="77"/>
      <c r="B201" s="77"/>
      <c r="C201" s="220"/>
      <c r="D201" s="77"/>
      <c r="E201" s="110"/>
      <c r="F201" s="111"/>
      <c r="G201" s="112">
        <f t="shared" si="26"/>
        <v>0</v>
      </c>
      <c r="H201" s="232"/>
      <c r="I201" s="89"/>
      <c r="J201" s="89"/>
      <c r="K201" s="89"/>
      <c r="L201" s="89"/>
      <c r="M201" s="89"/>
    </row>
    <row r="202" spans="1:13" ht="13.5" thickBot="1" x14ac:dyDescent="0.25">
      <c r="A202" s="114"/>
      <c r="B202" s="114"/>
      <c r="C202" s="71"/>
      <c r="D202" s="114"/>
      <c r="E202" s="116"/>
      <c r="F202" s="117"/>
      <c r="G202" s="170">
        <f t="shared" si="26"/>
        <v>0</v>
      </c>
      <c r="H202" s="168">
        <f>SUM(G200:G202)</f>
        <v>2733</v>
      </c>
      <c r="I202" s="89"/>
      <c r="J202" s="89"/>
      <c r="K202" s="89"/>
      <c r="L202" s="89"/>
      <c r="M202" s="89"/>
    </row>
    <row r="203" spans="1:13" x14ac:dyDescent="0.2">
      <c r="A203" s="77"/>
      <c r="B203" s="77"/>
      <c r="C203" s="152" t="s">
        <v>74</v>
      </c>
      <c r="D203" s="171"/>
      <c r="E203" s="171"/>
      <c r="F203" s="172"/>
      <c r="G203" s="149"/>
      <c r="H203" s="232"/>
      <c r="I203" s="89"/>
      <c r="J203" s="89"/>
      <c r="K203" s="89"/>
      <c r="L203" s="89"/>
      <c r="M203" s="89"/>
    </row>
    <row r="204" spans="1:13" ht="24.95" customHeight="1" x14ac:dyDescent="0.2">
      <c r="A204" s="77"/>
      <c r="B204" s="77"/>
      <c r="C204" s="1" t="s">
        <v>172</v>
      </c>
      <c r="D204" s="1"/>
      <c r="E204" s="1"/>
      <c r="F204" s="1"/>
      <c r="G204" s="149"/>
      <c r="H204" s="232"/>
      <c r="I204" s="89"/>
      <c r="J204" s="89"/>
      <c r="K204" s="89"/>
      <c r="L204" s="89"/>
      <c r="M204" s="89"/>
    </row>
    <row r="205" spans="1:13" ht="24.95" customHeight="1" x14ac:dyDescent="0.2">
      <c r="A205" s="77"/>
      <c r="B205" s="77"/>
      <c r="C205" s="1"/>
      <c r="D205" s="1"/>
      <c r="E205" s="1"/>
      <c r="F205" s="1"/>
      <c r="G205" s="149"/>
      <c r="H205" s="232"/>
      <c r="I205" s="89"/>
      <c r="J205" s="89"/>
      <c r="K205" s="89"/>
      <c r="L205" s="89"/>
      <c r="M205" s="89"/>
    </row>
    <row r="206" spans="1:13" ht="24.95" customHeight="1" x14ac:dyDescent="0.2">
      <c r="A206" s="77"/>
      <c r="B206" s="77"/>
      <c r="C206" s="1"/>
      <c r="D206" s="1"/>
      <c r="E206" s="1"/>
      <c r="F206" s="1"/>
      <c r="G206" s="149"/>
      <c r="H206" s="232"/>
      <c r="I206" s="89"/>
      <c r="J206" s="89"/>
      <c r="K206" s="89"/>
      <c r="L206" s="89"/>
      <c r="M206" s="89"/>
    </row>
    <row r="207" spans="1:13" ht="24.95" customHeight="1" x14ac:dyDescent="0.2">
      <c r="A207" s="77"/>
      <c r="B207" s="77"/>
      <c r="C207" s="1"/>
      <c r="D207" s="1"/>
      <c r="E207" s="1"/>
      <c r="F207" s="1"/>
      <c r="G207" s="149"/>
      <c r="H207" s="232"/>
      <c r="I207" s="89"/>
      <c r="J207" s="89"/>
      <c r="K207" s="89"/>
      <c r="L207" s="89"/>
      <c r="M207" s="89"/>
    </row>
    <row r="208" spans="1:13" ht="24.95" customHeight="1" x14ac:dyDescent="0.2">
      <c r="A208" s="77"/>
      <c r="B208" s="77"/>
      <c r="C208" s="1"/>
      <c r="D208" s="1"/>
      <c r="E208" s="1"/>
      <c r="F208" s="1"/>
      <c r="G208" s="149"/>
      <c r="H208" s="232"/>
      <c r="I208" s="89"/>
      <c r="J208" s="89"/>
      <c r="K208" s="89"/>
      <c r="L208" s="89"/>
      <c r="M208" s="89"/>
    </row>
    <row r="209" spans="1:13" ht="24.95" customHeight="1" x14ac:dyDescent="0.2">
      <c r="A209" s="77"/>
      <c r="B209" s="77"/>
      <c r="C209" s="1"/>
      <c r="D209" s="1"/>
      <c r="E209" s="1"/>
      <c r="F209" s="1"/>
      <c r="G209" s="149"/>
      <c r="H209" s="232"/>
      <c r="I209" s="89"/>
      <c r="J209" s="89"/>
      <c r="K209" s="89"/>
      <c r="L209" s="89"/>
      <c r="M209" s="89"/>
    </row>
    <row r="210" spans="1:13" ht="24.95" customHeight="1" x14ac:dyDescent="0.2">
      <c r="A210" s="77"/>
      <c r="B210" s="77"/>
      <c r="C210" s="1"/>
      <c r="D210" s="1"/>
      <c r="E210" s="1"/>
      <c r="F210" s="1"/>
      <c r="G210" s="149"/>
      <c r="H210" s="232"/>
      <c r="I210" s="89"/>
      <c r="J210" s="89"/>
      <c r="K210" s="89"/>
      <c r="L210" s="89"/>
      <c r="M210" s="89"/>
    </row>
    <row r="211" spans="1:13" ht="24.95" customHeight="1" x14ac:dyDescent="0.2">
      <c r="A211" s="77"/>
      <c r="B211" s="77"/>
      <c r="C211" s="1"/>
      <c r="D211" s="1"/>
      <c r="E211" s="1"/>
      <c r="F211" s="1"/>
      <c r="G211" s="149"/>
      <c r="H211" s="232"/>
      <c r="I211" s="89"/>
      <c r="J211" s="89"/>
      <c r="K211" s="89"/>
      <c r="L211" s="89"/>
      <c r="M211" s="89"/>
    </row>
    <row r="212" spans="1:13" ht="24.95" customHeight="1" x14ac:dyDescent="0.2">
      <c r="A212" s="77"/>
      <c r="B212" s="77"/>
      <c r="C212" s="1"/>
      <c r="D212" s="1"/>
      <c r="E212" s="1"/>
      <c r="F212" s="1"/>
      <c r="G212" s="149"/>
      <c r="H212" s="232"/>
      <c r="I212" s="89"/>
      <c r="J212" s="89"/>
      <c r="K212" s="89"/>
      <c r="L212" s="89"/>
      <c r="M212" s="89"/>
    </row>
    <row r="213" spans="1:13" ht="24.95" customHeight="1" thickBot="1" x14ac:dyDescent="0.25">
      <c r="A213" s="77"/>
      <c r="B213" s="77"/>
      <c r="C213" s="1"/>
      <c r="D213" s="1"/>
      <c r="E213" s="1"/>
      <c r="F213" s="1"/>
      <c r="G213" s="149"/>
      <c r="H213" s="232"/>
      <c r="I213" s="89"/>
      <c r="J213" s="89"/>
      <c r="K213" s="89"/>
      <c r="L213" s="89"/>
      <c r="M213" s="89"/>
    </row>
    <row r="214" spans="1:13" ht="13.5" thickBot="1" x14ac:dyDescent="0.25">
      <c r="A214" s="114"/>
      <c r="B214" s="114"/>
      <c r="C214" s="177"/>
      <c r="D214" s="178"/>
      <c r="E214" s="179"/>
      <c r="F214" s="54" t="s">
        <v>127</v>
      </c>
      <c r="G214" s="128"/>
      <c r="H214" s="129">
        <f>SUM(H152:H202)</f>
        <v>102925</v>
      </c>
      <c r="I214" s="89"/>
      <c r="J214" s="89"/>
      <c r="K214" s="89"/>
      <c r="L214" s="89"/>
      <c r="M214" s="89"/>
    </row>
    <row r="215" spans="1:13" x14ac:dyDescent="0.2">
      <c r="A215" s="176"/>
      <c r="B215" s="176">
        <v>800</v>
      </c>
      <c r="C215" s="72" t="s">
        <v>128</v>
      </c>
      <c r="D215" s="163"/>
      <c r="E215" s="163"/>
      <c r="F215" s="165"/>
      <c r="G215" s="180"/>
      <c r="H215" s="232"/>
      <c r="I215" s="89"/>
      <c r="J215" s="89"/>
      <c r="K215" s="89"/>
      <c r="L215" s="89"/>
      <c r="M215" s="89"/>
    </row>
    <row r="216" spans="1:13" x14ac:dyDescent="0.2">
      <c r="A216" s="77"/>
      <c r="B216" s="77"/>
      <c r="C216" s="220"/>
      <c r="D216" s="77"/>
      <c r="E216" s="77"/>
      <c r="F216" s="148"/>
      <c r="G216" s="149"/>
      <c r="H216" s="232"/>
      <c r="I216" s="89"/>
      <c r="J216" s="89"/>
      <c r="K216" s="89"/>
      <c r="L216" s="89"/>
      <c r="M216" s="89"/>
    </row>
    <row r="217" spans="1:13" x14ac:dyDescent="0.2">
      <c r="A217" s="77">
        <v>2213</v>
      </c>
      <c r="B217" s="77">
        <v>8100</v>
      </c>
      <c r="C217" s="220" t="s">
        <v>129</v>
      </c>
      <c r="D217" s="77"/>
      <c r="E217" s="145">
        <v>10</v>
      </c>
      <c r="F217" s="146">
        <v>373</v>
      </c>
      <c r="G217" s="112">
        <f>SUM(E217*F217)</f>
        <v>3730</v>
      </c>
      <c r="H217" s="232"/>
      <c r="I217" s="89"/>
      <c r="J217" s="89"/>
      <c r="K217" s="89"/>
      <c r="L217" s="89"/>
      <c r="M217" s="89"/>
    </row>
    <row r="218" spans="1:13" x14ac:dyDescent="0.2">
      <c r="A218" s="77"/>
      <c r="B218" s="77"/>
      <c r="C218" s="220"/>
      <c r="D218" s="77"/>
      <c r="E218" s="145"/>
      <c r="F218" s="146"/>
      <c r="G218" s="112">
        <f>SUM(E218*F218)</f>
        <v>0</v>
      </c>
      <c r="H218" s="232"/>
      <c r="I218" s="89"/>
      <c r="J218" s="89"/>
      <c r="K218" s="89"/>
      <c r="L218" s="89"/>
      <c r="M218" s="89"/>
    </row>
    <row r="219" spans="1:13" ht="13.5" thickBot="1" x14ac:dyDescent="0.25">
      <c r="A219" s="77"/>
      <c r="B219" s="77"/>
      <c r="C219" s="220"/>
      <c r="D219" s="77"/>
      <c r="E219" s="145"/>
      <c r="F219" s="146"/>
      <c r="G219" s="112">
        <f>SUM(E219*F219)</f>
        <v>0</v>
      </c>
      <c r="H219" s="168">
        <f>SUM(G217:G219)</f>
        <v>3730</v>
      </c>
      <c r="I219" s="89"/>
      <c r="J219" s="89"/>
      <c r="K219" s="89"/>
      <c r="L219" s="89"/>
      <c r="M219" s="89"/>
    </row>
    <row r="220" spans="1:13" x14ac:dyDescent="0.2">
      <c r="A220" s="77"/>
      <c r="B220" s="77"/>
      <c r="C220" s="220"/>
      <c r="D220" s="77"/>
      <c r="E220" s="77"/>
      <c r="F220" s="148"/>
      <c r="G220" s="149"/>
      <c r="H220" s="232"/>
      <c r="I220" s="89"/>
      <c r="J220" s="89"/>
      <c r="K220" s="89"/>
      <c r="L220" s="89"/>
      <c r="M220" s="89"/>
    </row>
    <row r="221" spans="1:13" x14ac:dyDescent="0.2">
      <c r="A221" s="77"/>
      <c r="B221" s="77">
        <v>8900</v>
      </c>
      <c r="C221" s="220" t="s">
        <v>130</v>
      </c>
      <c r="D221" s="77"/>
      <c r="E221" s="145"/>
      <c r="F221" s="146"/>
      <c r="G221" s="112">
        <f>SUM(E221*F221)</f>
        <v>0</v>
      </c>
      <c r="H221" s="232"/>
      <c r="I221" s="89"/>
      <c r="J221" s="89"/>
      <c r="K221" s="89"/>
      <c r="L221" s="89"/>
      <c r="M221" s="89"/>
    </row>
    <row r="222" spans="1:13" x14ac:dyDescent="0.2">
      <c r="A222" s="77"/>
      <c r="B222" s="77"/>
      <c r="C222" s="220"/>
      <c r="D222" s="77"/>
      <c r="E222" s="145"/>
      <c r="F222" s="146"/>
      <c r="G222" s="112">
        <f>SUM(E222*F222)</f>
        <v>0</v>
      </c>
      <c r="H222" s="232"/>
      <c r="I222" s="89"/>
      <c r="J222" s="89"/>
      <c r="K222" s="89"/>
      <c r="L222" s="89"/>
      <c r="M222" s="89"/>
    </row>
    <row r="223" spans="1:13" ht="13.5" thickBot="1" x14ac:dyDescent="0.25">
      <c r="A223" s="77"/>
      <c r="B223" s="77"/>
      <c r="C223" s="220"/>
      <c r="D223" s="77"/>
      <c r="E223" s="145"/>
      <c r="F223" s="146"/>
      <c r="G223" s="112">
        <f>SUM(E223*F223)</f>
        <v>0</v>
      </c>
      <c r="H223" s="168">
        <f>SUM(G221:G223)</f>
        <v>0</v>
      </c>
      <c r="I223" s="89"/>
      <c r="J223" s="89"/>
      <c r="K223" s="89"/>
      <c r="L223" s="89"/>
      <c r="M223" s="89"/>
    </row>
    <row r="224" spans="1:13" x14ac:dyDescent="0.2">
      <c r="A224" s="77"/>
      <c r="B224" s="77"/>
      <c r="C224" s="220"/>
      <c r="D224" s="77"/>
      <c r="E224" s="77"/>
      <c r="F224" s="148"/>
      <c r="G224" s="149"/>
      <c r="H224" s="232"/>
      <c r="I224" s="89"/>
      <c r="J224" s="89"/>
      <c r="K224" s="89"/>
      <c r="L224" s="89"/>
      <c r="M224" s="89"/>
    </row>
    <row r="225" spans="1:13" x14ac:dyDescent="0.2">
      <c r="A225" s="77"/>
      <c r="B225" s="77" t="s">
        <v>131</v>
      </c>
      <c r="C225" s="220" t="s">
        <v>110</v>
      </c>
      <c r="D225" s="77"/>
      <c r="E225" s="145"/>
      <c r="F225" s="146"/>
      <c r="G225" s="112">
        <f>SUM(E225*F225)</f>
        <v>0</v>
      </c>
      <c r="H225" s="232"/>
      <c r="I225" s="89"/>
      <c r="J225" s="89"/>
      <c r="K225" s="89"/>
      <c r="L225" s="89"/>
      <c r="M225" s="89"/>
    </row>
    <row r="226" spans="1:13" x14ac:dyDescent="0.2">
      <c r="A226" s="77"/>
      <c r="B226" s="77"/>
      <c r="C226" s="220"/>
      <c r="D226" s="77"/>
      <c r="E226" s="145"/>
      <c r="F226" s="146"/>
      <c r="G226" s="112">
        <f>SUM(E226*F226)</f>
        <v>0</v>
      </c>
      <c r="H226" s="232"/>
      <c r="I226" s="89"/>
      <c r="J226" s="89"/>
      <c r="K226" s="89"/>
      <c r="L226" s="89"/>
      <c r="M226" s="89"/>
    </row>
    <row r="227" spans="1:13" ht="13.5" thickBot="1" x14ac:dyDescent="0.25">
      <c r="A227" s="114"/>
      <c r="B227" s="114"/>
      <c r="C227" s="71"/>
      <c r="D227" s="114"/>
      <c r="E227" s="150"/>
      <c r="F227" s="151"/>
      <c r="G227" s="170">
        <f>SUM(E227*F227)</f>
        <v>0</v>
      </c>
      <c r="H227" s="168">
        <f>SUM(G225:G227)</f>
        <v>0</v>
      </c>
      <c r="I227" s="89"/>
      <c r="J227" s="89"/>
      <c r="K227" s="89"/>
      <c r="L227" s="89"/>
      <c r="M227" s="89"/>
    </row>
    <row r="228" spans="1:13" x14ac:dyDescent="0.2">
      <c r="A228" s="77"/>
      <c r="B228" s="77"/>
      <c r="C228" s="74" t="s">
        <v>74</v>
      </c>
      <c r="D228" s="181"/>
      <c r="E228" s="181"/>
      <c r="F228" s="182"/>
      <c r="G228" s="149"/>
      <c r="H228" s="232"/>
      <c r="I228" s="89"/>
      <c r="J228" s="89"/>
      <c r="K228" s="89"/>
      <c r="L228" s="89"/>
      <c r="M228" s="89"/>
    </row>
    <row r="229" spans="1:13" ht="30" customHeight="1" x14ac:dyDescent="0.2">
      <c r="A229" s="77"/>
      <c r="B229" s="77"/>
      <c r="C229" s="230" t="s">
        <v>154</v>
      </c>
      <c r="D229" s="1"/>
      <c r="E229" s="1"/>
      <c r="F229" s="1"/>
      <c r="G229" s="149"/>
      <c r="H229" s="232"/>
      <c r="I229" s="89"/>
      <c r="J229" s="89"/>
      <c r="K229" s="89"/>
      <c r="L229" s="89"/>
      <c r="M229" s="89"/>
    </row>
    <row r="230" spans="1:13" ht="29.25" customHeight="1" x14ac:dyDescent="0.2">
      <c r="A230" s="77"/>
      <c r="B230" s="77"/>
      <c r="C230" s="1"/>
      <c r="D230" s="1"/>
      <c r="E230" s="1"/>
      <c r="F230" s="1"/>
      <c r="G230" s="149"/>
      <c r="H230" s="232"/>
      <c r="I230" s="89"/>
      <c r="J230" s="89"/>
      <c r="K230" s="89"/>
      <c r="L230" s="89"/>
      <c r="M230" s="89"/>
    </row>
    <row r="231" spans="1:13" ht="13.5" customHeight="1" x14ac:dyDescent="0.2">
      <c r="A231" s="77"/>
      <c r="B231" s="77"/>
      <c r="C231" s="1"/>
      <c r="D231" s="1"/>
      <c r="E231" s="1"/>
      <c r="F231" s="1"/>
      <c r="G231" s="149"/>
      <c r="H231" s="232"/>
      <c r="I231" s="89"/>
      <c r="J231" s="89"/>
      <c r="K231" s="89"/>
      <c r="L231" s="89"/>
      <c r="M231" s="89"/>
    </row>
    <row r="232" spans="1:13" ht="13.5" thickBot="1" x14ac:dyDescent="0.25">
      <c r="A232" s="77"/>
      <c r="B232" s="77"/>
      <c r="C232" s="1"/>
      <c r="D232" s="1"/>
      <c r="E232" s="1"/>
      <c r="F232" s="1"/>
      <c r="G232" s="149"/>
      <c r="H232" s="232"/>
      <c r="I232" s="89"/>
      <c r="J232" s="93"/>
      <c r="K232" s="89"/>
      <c r="L232" s="89"/>
      <c r="M232" s="89"/>
    </row>
    <row r="233" spans="1:13" ht="13.5" thickBot="1" x14ac:dyDescent="0.25">
      <c r="A233" s="77"/>
      <c r="B233" s="77"/>
      <c r="C233" s="183"/>
      <c r="D233" s="184"/>
      <c r="E233" s="184"/>
      <c r="F233" s="185" t="s">
        <v>132</v>
      </c>
      <c r="G233" s="128"/>
      <c r="H233" s="129">
        <f>SUM(H215:H227)</f>
        <v>3730</v>
      </c>
      <c r="I233" s="89"/>
      <c r="J233" s="89"/>
      <c r="K233" s="89"/>
      <c r="L233" s="89"/>
      <c r="M233" s="89"/>
    </row>
    <row r="234" spans="1:13" ht="13.5" thickBot="1" x14ac:dyDescent="0.25">
      <c r="A234" s="186" t="s">
        <v>133</v>
      </c>
      <c r="B234" s="187"/>
      <c r="C234" s="188"/>
      <c r="D234" s="189"/>
      <c r="E234" s="187"/>
      <c r="F234" s="190"/>
      <c r="G234" s="191"/>
      <c r="H234" s="192">
        <f>H28+H67+H88+H103+H151+H214+H233</f>
        <v>2233856</v>
      </c>
      <c r="I234" s="89"/>
      <c r="J234" s="89"/>
      <c r="K234" s="89"/>
      <c r="L234" s="89"/>
      <c r="M234" s="89"/>
    </row>
    <row r="235" spans="1:13" ht="13.5" thickBot="1" x14ac:dyDescent="0.25">
      <c r="A235" s="58" t="s">
        <v>134</v>
      </c>
      <c r="B235" s="59"/>
      <c r="C235" s="193"/>
      <c r="D235" s="60">
        <f>'FY 18 Instruction'!D212</f>
        <v>3.4099999999999998E-2</v>
      </c>
      <c r="E235" s="194"/>
      <c r="F235" s="195"/>
      <c r="G235" s="196"/>
      <c r="H235" s="234">
        <f>0</f>
        <v>0</v>
      </c>
      <c r="I235" s="89"/>
      <c r="J235" s="89"/>
      <c r="K235" s="89"/>
      <c r="L235" s="89"/>
      <c r="M235" s="89"/>
    </row>
    <row r="236" spans="1:13" ht="12.75" customHeight="1" x14ac:dyDescent="0.2">
      <c r="A236" s="176"/>
      <c r="B236" s="176">
        <v>700</v>
      </c>
      <c r="C236" s="73" t="s">
        <v>135</v>
      </c>
      <c r="D236" s="158"/>
      <c r="E236" s="163"/>
      <c r="F236" s="198"/>
      <c r="G236" s="180"/>
      <c r="H236" s="232"/>
      <c r="I236" s="89"/>
      <c r="J236" s="89"/>
      <c r="K236" s="89"/>
      <c r="L236" s="89"/>
      <c r="M236" s="89"/>
    </row>
    <row r="237" spans="1:13" ht="12.75" customHeight="1" x14ac:dyDescent="0.2">
      <c r="A237" s="77"/>
      <c r="B237" s="77"/>
      <c r="C237" s="220"/>
      <c r="D237" s="158"/>
      <c r="E237" s="77"/>
      <c r="F237" s="199"/>
      <c r="G237" s="149"/>
      <c r="H237" s="232"/>
      <c r="I237" s="89"/>
      <c r="J237" s="89"/>
      <c r="K237" s="89"/>
      <c r="L237" s="89"/>
      <c r="M237" s="89"/>
    </row>
    <row r="238" spans="1:13" ht="12.75" customHeight="1" x14ac:dyDescent="0.2">
      <c r="A238" s="77"/>
      <c r="B238" s="77">
        <v>7310</v>
      </c>
      <c r="C238" s="220" t="s">
        <v>136</v>
      </c>
      <c r="D238" s="77"/>
      <c r="E238" s="145"/>
      <c r="F238" s="159"/>
      <c r="G238" s="112"/>
      <c r="H238" s="232"/>
      <c r="I238" s="89"/>
      <c r="J238" s="89"/>
      <c r="K238" s="89"/>
      <c r="L238" s="93"/>
      <c r="M238" s="89"/>
    </row>
    <row r="239" spans="1:13" ht="12.75" customHeight="1" x14ac:dyDescent="0.2">
      <c r="A239" s="77"/>
      <c r="B239" s="77"/>
      <c r="C239" s="220"/>
      <c r="D239" s="77"/>
      <c r="E239" s="145"/>
      <c r="F239" s="159"/>
      <c r="G239" s="112">
        <f>SUM(E239*F239)</f>
        <v>0</v>
      </c>
      <c r="H239" s="232"/>
      <c r="I239" s="89"/>
      <c r="J239" s="89"/>
      <c r="K239" s="89"/>
      <c r="L239" s="93"/>
      <c r="M239" s="89"/>
    </row>
    <row r="240" spans="1:13" ht="12.75" customHeight="1" thickBot="1" x14ac:dyDescent="0.25">
      <c r="A240" s="77"/>
      <c r="B240" s="77"/>
      <c r="C240" s="220"/>
      <c r="D240" s="77"/>
      <c r="E240" s="145"/>
      <c r="F240" s="159"/>
      <c r="G240" s="112">
        <f>SUM(E240*F240)</f>
        <v>0</v>
      </c>
      <c r="H240" s="168">
        <f>SUM(G238:G240)</f>
        <v>0</v>
      </c>
      <c r="I240" s="89"/>
      <c r="J240" s="89"/>
      <c r="K240" s="89"/>
      <c r="L240" s="93"/>
      <c r="M240" s="89"/>
    </row>
    <row r="241" spans="1:13" ht="12.75" customHeight="1" x14ac:dyDescent="0.2">
      <c r="A241" s="77"/>
      <c r="B241" s="77" t="s">
        <v>137</v>
      </c>
      <c r="C241" s="200" t="s">
        <v>138</v>
      </c>
      <c r="D241" s="77"/>
      <c r="E241" s="77"/>
      <c r="F241" s="199"/>
      <c r="G241" s="149"/>
      <c r="H241" s="232"/>
      <c r="I241" s="89"/>
      <c r="J241" s="89"/>
      <c r="K241" s="89"/>
      <c r="L241" s="89"/>
      <c r="M241" s="89"/>
    </row>
    <row r="242" spans="1:13" ht="12.75" customHeight="1" x14ac:dyDescent="0.2">
      <c r="A242" s="77"/>
      <c r="B242" s="77"/>
      <c r="C242" s="200"/>
      <c r="D242" s="77"/>
      <c r="E242" s="145"/>
      <c r="F242" s="201"/>
      <c r="G242" s="112">
        <f>SUM(E242*F242)</f>
        <v>0</v>
      </c>
      <c r="H242" s="232"/>
      <c r="I242" s="89"/>
      <c r="J242" s="93"/>
      <c r="K242" s="89"/>
      <c r="L242" s="89"/>
      <c r="M242" s="89"/>
    </row>
    <row r="243" spans="1:13" ht="12.75" customHeight="1" x14ac:dyDescent="0.2">
      <c r="A243" s="77"/>
      <c r="B243" s="77"/>
      <c r="C243" s="200"/>
      <c r="D243" s="77"/>
      <c r="E243" s="145"/>
      <c r="F243" s="159"/>
      <c r="G243" s="112">
        <f>SUM(E243*F243)</f>
        <v>0</v>
      </c>
      <c r="H243" s="232"/>
      <c r="I243" s="89"/>
      <c r="J243" s="93"/>
      <c r="K243" s="89"/>
      <c r="L243" s="89"/>
      <c r="M243" s="89"/>
    </row>
    <row r="244" spans="1:13" ht="12.75" customHeight="1" thickBot="1" x14ac:dyDescent="0.25">
      <c r="A244" s="114"/>
      <c r="B244" s="114"/>
      <c r="C244" s="183"/>
      <c r="D244" s="114"/>
      <c r="E244" s="150"/>
      <c r="F244" s="151"/>
      <c r="G244" s="170">
        <f>SUM(E244*F244)</f>
        <v>0</v>
      </c>
      <c r="H244" s="168">
        <f>SUM(G242:G244)</f>
        <v>0</v>
      </c>
      <c r="I244" s="89"/>
      <c r="J244" s="93"/>
      <c r="K244" s="89"/>
      <c r="L244" s="89"/>
      <c r="M244" s="89"/>
    </row>
    <row r="245" spans="1:13" x14ac:dyDescent="0.2">
      <c r="A245" s="77"/>
      <c r="B245" s="77"/>
      <c r="C245" s="74" t="s">
        <v>74</v>
      </c>
      <c r="D245" s="202"/>
      <c r="E245" s="202"/>
      <c r="F245" s="61"/>
      <c r="G245" s="149"/>
      <c r="H245" s="232"/>
      <c r="I245" s="89"/>
      <c r="J245" s="93"/>
      <c r="K245" s="89"/>
      <c r="L245" s="89"/>
      <c r="M245" s="89"/>
    </row>
    <row r="246" spans="1:13" ht="34.5" customHeight="1" x14ac:dyDescent="0.2">
      <c r="A246" s="77"/>
      <c r="B246" s="77"/>
      <c r="C246" s="231"/>
      <c r="D246" s="1"/>
      <c r="E246" s="1"/>
      <c r="F246" s="1"/>
      <c r="G246" s="149"/>
      <c r="H246" s="232"/>
      <c r="I246" s="89"/>
      <c r="J246" s="93"/>
      <c r="K246" s="89"/>
      <c r="L246" s="89"/>
      <c r="M246" s="89"/>
    </row>
    <row r="247" spans="1:13" ht="34.5" customHeight="1" x14ac:dyDescent="0.2">
      <c r="A247" s="77"/>
      <c r="B247" s="77"/>
      <c r="C247" s="1"/>
      <c r="D247" s="1"/>
      <c r="E247" s="1"/>
      <c r="F247" s="1"/>
      <c r="G247" s="149"/>
      <c r="H247" s="232"/>
      <c r="I247" s="89"/>
      <c r="J247" s="93"/>
      <c r="K247" s="89"/>
      <c r="L247" s="89"/>
      <c r="M247" s="89"/>
    </row>
    <row r="248" spans="1:13" ht="13.5" thickBot="1" x14ac:dyDescent="0.25">
      <c r="A248" s="77"/>
      <c r="B248" s="77"/>
      <c r="C248" s="1"/>
      <c r="D248" s="1"/>
      <c r="E248" s="1"/>
      <c r="F248" s="1"/>
      <c r="G248" s="149"/>
      <c r="H248" s="232"/>
      <c r="I248" s="89"/>
      <c r="J248" s="89"/>
      <c r="K248" s="89"/>
      <c r="L248" s="93"/>
      <c r="M248" s="93"/>
    </row>
    <row r="249" spans="1:13" ht="13.5" thickBot="1" x14ac:dyDescent="0.25">
      <c r="A249" s="114"/>
      <c r="B249" s="114"/>
      <c r="C249" s="183"/>
      <c r="D249" s="174"/>
      <c r="E249" s="174"/>
      <c r="F249" s="62" t="s">
        <v>139</v>
      </c>
      <c r="G249" s="203"/>
      <c r="H249" s="63">
        <f>SUM(H236:H244)</f>
        <v>0</v>
      </c>
      <c r="I249" s="89"/>
      <c r="J249" s="89"/>
      <c r="K249" s="89"/>
      <c r="L249" s="89"/>
      <c r="M249" s="89"/>
    </row>
    <row r="250" spans="1:13" ht="12.75" customHeight="1" x14ac:dyDescent="0.2">
      <c r="A250" s="64"/>
      <c r="B250" s="64">
        <v>900</v>
      </c>
      <c r="C250" s="75" t="s">
        <v>140</v>
      </c>
      <c r="D250" s="158"/>
      <c r="E250" s="145"/>
      <c r="F250" s="159"/>
      <c r="G250" s="112">
        <f t="shared" ref="G250:G253" si="27">SUM(E250*F250)</f>
        <v>0</v>
      </c>
      <c r="H250" s="232"/>
      <c r="I250" s="93"/>
      <c r="J250" s="89"/>
      <c r="K250" s="89"/>
      <c r="L250" s="89"/>
      <c r="M250" s="89"/>
    </row>
    <row r="251" spans="1:13" ht="12.75" customHeight="1" x14ac:dyDescent="0.2">
      <c r="A251" s="77"/>
      <c r="B251" s="77">
        <v>9710</v>
      </c>
      <c r="C251" s="220" t="s">
        <v>141</v>
      </c>
      <c r="D251" s="158"/>
      <c r="E251" s="145"/>
      <c r="F251" s="159"/>
      <c r="G251" s="112">
        <f t="shared" si="27"/>
        <v>0</v>
      </c>
      <c r="H251" s="232"/>
      <c r="I251" s="89"/>
      <c r="J251" s="89"/>
      <c r="K251" s="89"/>
      <c r="L251" s="93"/>
      <c r="M251" s="89"/>
    </row>
    <row r="252" spans="1:13" ht="12.75" customHeight="1" x14ac:dyDescent="0.2">
      <c r="A252" s="77"/>
      <c r="B252" s="77">
        <v>9720</v>
      </c>
      <c r="C252" s="220" t="s">
        <v>142</v>
      </c>
      <c r="D252" s="158"/>
      <c r="E252" s="145"/>
      <c r="F252" s="159"/>
      <c r="G252" s="112">
        <f t="shared" si="27"/>
        <v>0</v>
      </c>
      <c r="H252" s="232"/>
      <c r="I252" s="89"/>
      <c r="J252" s="89"/>
      <c r="K252" s="89"/>
      <c r="L252" s="89"/>
      <c r="M252" s="89"/>
    </row>
    <row r="253" spans="1:13" ht="12.75" customHeight="1" thickBot="1" x14ac:dyDescent="0.25">
      <c r="A253" s="114"/>
      <c r="B253" s="114">
        <v>9730</v>
      </c>
      <c r="C253" s="71" t="s">
        <v>143</v>
      </c>
      <c r="D253" s="161"/>
      <c r="E253" s="150"/>
      <c r="F253" s="151"/>
      <c r="G253" s="118">
        <f t="shared" si="27"/>
        <v>0</v>
      </c>
      <c r="H253" s="168"/>
      <c r="I253" s="89"/>
      <c r="J253" s="89"/>
      <c r="K253" s="89"/>
      <c r="L253" s="89"/>
      <c r="M253" s="89"/>
    </row>
    <row r="254" spans="1:13" x14ac:dyDescent="0.2">
      <c r="A254" s="120"/>
      <c r="B254" s="120"/>
      <c r="C254" s="121" t="s">
        <v>74</v>
      </c>
      <c r="D254" s="141"/>
      <c r="E254" s="141"/>
      <c r="F254" s="142"/>
      <c r="G254" s="124"/>
      <c r="H254" s="235"/>
      <c r="I254" s="89"/>
      <c r="J254" s="89"/>
      <c r="K254" s="89"/>
      <c r="L254" s="89"/>
      <c r="M254" s="89"/>
    </row>
    <row r="255" spans="1:13" ht="34.5" customHeight="1" x14ac:dyDescent="0.2">
      <c r="A255" s="120"/>
      <c r="B255" s="120"/>
      <c r="C255" s="1"/>
      <c r="D255" s="1"/>
      <c r="E255" s="1"/>
      <c r="F255" s="1"/>
      <c r="G255" s="124"/>
      <c r="H255" s="235"/>
      <c r="I255" s="89"/>
      <c r="J255" s="89"/>
      <c r="K255" s="89"/>
      <c r="L255" s="89"/>
      <c r="M255" s="89"/>
    </row>
    <row r="256" spans="1:13" ht="27" customHeight="1" x14ac:dyDescent="0.2">
      <c r="A256" s="120"/>
      <c r="B256" s="120"/>
      <c r="C256" s="1"/>
      <c r="D256" s="1"/>
      <c r="E256" s="1"/>
      <c r="F256" s="1"/>
      <c r="G256" s="124"/>
      <c r="H256" s="235"/>
      <c r="I256" s="89"/>
      <c r="J256" s="89"/>
      <c r="K256" s="89"/>
      <c r="L256" s="89"/>
      <c r="M256" s="89"/>
    </row>
    <row r="257" spans="1:13" x14ac:dyDescent="0.2">
      <c r="A257" s="120"/>
      <c r="B257" s="120"/>
      <c r="C257" s="1"/>
      <c r="D257" s="1"/>
      <c r="E257" s="1"/>
      <c r="F257" s="1"/>
      <c r="G257" s="124"/>
      <c r="H257" s="235"/>
      <c r="I257" s="89"/>
      <c r="J257" s="89"/>
      <c r="K257" s="89"/>
      <c r="L257" s="89"/>
      <c r="M257" s="89"/>
    </row>
    <row r="258" spans="1:13" ht="13.5" thickBot="1" x14ac:dyDescent="0.25">
      <c r="A258" s="120"/>
      <c r="B258" s="120"/>
      <c r="C258" s="1"/>
      <c r="D258" s="1"/>
      <c r="E258" s="1"/>
      <c r="F258" s="1"/>
      <c r="G258" s="124"/>
      <c r="H258" s="235"/>
      <c r="I258" s="89"/>
      <c r="J258" s="89"/>
      <c r="K258" s="89"/>
      <c r="L258" s="89"/>
      <c r="M258" s="89"/>
    </row>
    <row r="259" spans="1:13" ht="13.5" thickBot="1" x14ac:dyDescent="0.25">
      <c r="A259" s="125"/>
      <c r="B259" s="125"/>
      <c r="C259" s="205"/>
      <c r="D259" s="206"/>
      <c r="E259" s="206"/>
      <c r="F259" s="56" t="s">
        <v>144</v>
      </c>
      <c r="G259" s="128"/>
      <c r="H259" s="129">
        <f>SUM(G250:G253)</f>
        <v>0</v>
      </c>
      <c r="I259" s="89"/>
      <c r="J259" s="89"/>
      <c r="K259" s="89"/>
      <c r="L259" s="89"/>
      <c r="M259" s="89"/>
    </row>
    <row r="260" spans="1:13" ht="13.5" thickBot="1" x14ac:dyDescent="0.25">
      <c r="A260" s="207"/>
      <c r="B260" s="208"/>
      <c r="C260" s="209"/>
      <c r="D260" s="210"/>
      <c r="E260" s="210"/>
      <c r="F260" s="211" t="s">
        <v>145</v>
      </c>
      <c r="G260" s="212"/>
      <c r="H260" s="192">
        <f>H234+H235+H249+H259</f>
        <v>2233856</v>
      </c>
      <c r="I260" s="89" t="str">
        <f>IMSUB(2233856,H260)</f>
        <v>0</v>
      </c>
      <c r="J260" s="89"/>
      <c r="K260" s="89"/>
      <c r="L260" s="89"/>
      <c r="M260" s="89"/>
    </row>
    <row r="261" spans="1:13" x14ac:dyDescent="0.2">
      <c r="K261" s="89" t="s">
        <v>166</v>
      </c>
    </row>
  </sheetData>
  <sheetProtection algorithmName="SHA-512" hashValue="a89FqGK0YVs9Y/If5eUUkFRzQj4SG0iSySIppPRHCHQZgQWQn0xNBgiu/BZ4klLc8lGTg6yJ+yuyH8NGhL85kA==" saltValue="10KyyMjYkFHb5m/+bMkdUg==" spinCount="100000" sheet="1" formatCells="0" formatRows="0" insertRows="0"/>
  <printOptions gridLines="1"/>
  <pageMargins left="0.25" right="0.25" top="0.75" bottom="0.75" header="0.3" footer="0.3"/>
  <pageSetup scale="87" orientation="portrait" r:id="rId1"/>
  <headerFooter alignWithMargins="0">
    <oddHeader xml:space="preserve">&amp;CNevada Department of Education
&amp;K0070C0Support Services&amp;K000000
</oddHeader>
    <oddFooter>&amp;CPage &amp;P of &amp;N</oddFooter>
  </headerFooter>
  <rowBreaks count="5" manualBreakCount="5">
    <brk id="50" max="7" man="1"/>
    <brk id="97" max="7" man="1"/>
    <brk id="146" max="7" man="1"/>
    <brk id="191" max="7" man="1"/>
    <brk id="227" max="7" man="1"/>
  </rowBreaks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6A439DF542324DA21886ACE2A0D545" ma:contentTypeVersion="6" ma:contentTypeDescription="Create a new document." ma:contentTypeScope="" ma:versionID="98b031cef6611849de8ce259ffdf8fd4">
  <xsd:schema xmlns:xsd="http://www.w3.org/2001/XMLSchema" xmlns:xs="http://www.w3.org/2001/XMLSchema" xmlns:p="http://schemas.microsoft.com/office/2006/metadata/properties" xmlns:ns2="7facdb51-5a5c-4130-9ce7-d226f3f19c4a" xmlns:ns3="12df1a08-bb24-463a-9ffb-b63e121b8a83" targetNamespace="http://schemas.microsoft.com/office/2006/metadata/properties" ma:root="true" ma:fieldsID="bf90fd63bd93826fff79cce18206b926" ns2:_="" ns3:_="">
    <xsd:import namespace="7facdb51-5a5c-4130-9ce7-d226f3f19c4a"/>
    <xsd:import namespace="12df1a08-bb24-463a-9ffb-b63e121b8a8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acdb51-5a5c-4130-9ce7-d226f3f19c4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df1a08-bb24-463a-9ffb-b63e121b8a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061C303-D448-47D1-9B29-CBD104BD20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E09F43-87AD-4F03-8F86-BA0A4078D2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acdb51-5a5c-4130-9ce7-d226f3f19c4a"/>
    <ds:schemaRef ds:uri="12df1a08-bb24-463a-9ffb-b63e121b8a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216E38-F3B7-432C-8C15-A60BEF61483F}">
  <ds:schemaRefs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12df1a08-bb24-463a-9ffb-b63e121b8a83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7facdb51-5a5c-4130-9ce7-d226f3f19c4a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FY 18 Summary </vt:lpstr>
      <vt:lpstr>FY 18 Instruction</vt:lpstr>
      <vt:lpstr>FY 18 Support Services</vt:lpstr>
      <vt:lpstr>'FY 18 Instruction'!Print_Area</vt:lpstr>
      <vt:lpstr>'FY 18 Summary '!Print_Area</vt:lpstr>
      <vt:lpstr>'FY 18 Support Services'!Print_Area</vt:lpstr>
      <vt:lpstr>'FY 18 Instruction'!Print_Titles</vt:lpstr>
      <vt:lpstr>'FY 18 Support Services'!Print_Titles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FINAL REPORT FOR GRANTS</dc:title>
  <dc:creator>WCSD</dc:creator>
  <cp:lastModifiedBy>Roxanne Starbuck</cp:lastModifiedBy>
  <cp:revision/>
  <cp:lastPrinted>2017-12-21T19:44:48Z</cp:lastPrinted>
  <dcterms:created xsi:type="dcterms:W3CDTF">1999-04-12T21:37:43Z</dcterms:created>
  <dcterms:modified xsi:type="dcterms:W3CDTF">2018-07-12T21:39:31Z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0x010100296A439DF542324DA21886ACE2A0D545</vt:lpwstr>
  </property>
</Properties>
</file>