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rstarbuck\Downloads\"/>
    </mc:Choice>
  </mc:AlternateContent>
  <xr:revisionPtr revIDLastSave="0" documentId="8_{10C583B7-4AD4-4CC9-8D26-BF2A78280A40}" xr6:coauthVersionLast="44" xr6:coauthVersionMax="44" xr10:uidLastSave="{00000000-0000-0000-0000-000000000000}"/>
  <bookViews>
    <workbookView xWindow="3465" yWindow="3465" windowWidth="21600" windowHeight="11385" xr2:uid="{00000000-000D-0000-FFFF-FFFF00000000}"/>
  </bookViews>
  <sheets>
    <sheet name="Budget Expenditure Summary " sheetId="1" r:id="rId1"/>
    <sheet name="Instruction " sheetId="2" r:id="rId2"/>
    <sheet name="Support Services" sheetId="3" r:id="rId3"/>
  </sheets>
  <definedNames>
    <definedName name="_xlnm.Print_Area" localSheetId="2">'Support Services'!$A$1:$G$234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hSOTg/FB0PfqrWLv6qdHpL1OsXsA=="/>
    </ext>
  </extLst>
</workbook>
</file>

<file path=xl/calcChain.xml><?xml version="1.0" encoding="utf-8"?>
<calcChain xmlns="http://schemas.openxmlformats.org/spreadsheetml/2006/main">
  <c r="F30" i="3" l="1"/>
  <c r="D34" i="3"/>
  <c r="E14" i="3"/>
  <c r="F113" i="3" l="1"/>
  <c r="F110" i="3"/>
  <c r="F56" i="3"/>
  <c r="F57" i="3"/>
  <c r="F58" i="3"/>
  <c r="F59" i="3"/>
  <c r="G59" i="3" s="1"/>
  <c r="E12" i="3" l="1"/>
  <c r="F162" i="3" l="1"/>
  <c r="F163" i="3"/>
  <c r="F227" i="3" l="1"/>
  <c r="F226" i="3"/>
  <c r="F225" i="3"/>
  <c r="F224" i="3"/>
  <c r="F214" i="3"/>
  <c r="F212" i="3"/>
  <c r="F199" i="3"/>
  <c r="F198" i="3"/>
  <c r="F197" i="3"/>
  <c r="F196" i="3"/>
  <c r="F194" i="3"/>
  <c r="F193" i="3"/>
  <c r="F192" i="3"/>
  <c r="F191" i="3"/>
  <c r="F189" i="3"/>
  <c r="F188" i="3"/>
  <c r="F187" i="3"/>
  <c r="F186" i="3"/>
  <c r="F170" i="3"/>
  <c r="F169" i="3"/>
  <c r="F168" i="3"/>
  <c r="F167" i="3"/>
  <c r="F164" i="3"/>
  <c r="F161" i="3"/>
  <c r="F159" i="3"/>
  <c r="F158" i="3"/>
  <c r="F157" i="3"/>
  <c r="F155" i="3"/>
  <c r="F154" i="3"/>
  <c r="F153" i="3"/>
  <c r="F152" i="3"/>
  <c r="F150" i="3"/>
  <c r="F149" i="3"/>
  <c r="F148" i="3"/>
  <c r="F147" i="3"/>
  <c r="F145" i="3"/>
  <c r="F144" i="3"/>
  <c r="F143" i="3"/>
  <c r="F142" i="3"/>
  <c r="F140" i="3"/>
  <c r="F139" i="3"/>
  <c r="F138" i="3"/>
  <c r="F136" i="3"/>
  <c r="F135" i="3"/>
  <c r="F134" i="3"/>
  <c r="F133" i="3"/>
  <c r="F122" i="3"/>
  <c r="F121" i="3"/>
  <c r="F120" i="3"/>
  <c r="F119" i="3"/>
  <c r="F118" i="3"/>
  <c r="F117" i="3"/>
  <c r="F115" i="3"/>
  <c r="F114" i="3"/>
  <c r="F111" i="3"/>
  <c r="F109" i="3"/>
  <c r="F107" i="3"/>
  <c r="F106" i="3"/>
  <c r="F105" i="3"/>
  <c r="F103" i="3"/>
  <c r="F102" i="3"/>
  <c r="F101" i="3"/>
  <c r="F99" i="3"/>
  <c r="F98" i="3"/>
  <c r="F97" i="3"/>
  <c r="F95" i="3"/>
  <c r="F94" i="3"/>
  <c r="F93" i="3"/>
  <c r="F91" i="3"/>
  <c r="F90" i="3"/>
  <c r="F89" i="3"/>
  <c r="F87" i="3"/>
  <c r="F86" i="3"/>
  <c r="F85" i="3"/>
  <c r="F75" i="3"/>
  <c r="F74" i="3"/>
  <c r="F73" i="3"/>
  <c r="F72" i="3"/>
  <c r="F62" i="3"/>
  <c r="F55" i="3"/>
  <c r="F53" i="3"/>
  <c r="F52" i="3"/>
  <c r="F51" i="3"/>
  <c r="F50" i="3"/>
  <c r="F49" i="3"/>
  <c r="F48" i="3"/>
  <c r="F47" i="3"/>
  <c r="F38" i="3"/>
  <c r="F37" i="3"/>
  <c r="F36" i="3"/>
  <c r="F35" i="3"/>
  <c r="F34" i="3"/>
  <c r="F33" i="3"/>
  <c r="F32" i="3"/>
  <c r="F31" i="3"/>
  <c r="F29" i="3"/>
  <c r="F17" i="3"/>
  <c r="F16" i="3"/>
  <c r="F15" i="3"/>
  <c r="F14" i="3"/>
  <c r="F13" i="3"/>
  <c r="F12" i="3"/>
  <c r="F11" i="3"/>
  <c r="F10" i="3"/>
  <c r="G3" i="3"/>
  <c r="B3" i="3"/>
  <c r="B2" i="3"/>
  <c r="F205" i="2"/>
  <c r="F204" i="2"/>
  <c r="F203" i="2"/>
  <c r="F202" i="2"/>
  <c r="F195" i="2"/>
  <c r="F193" i="2"/>
  <c r="G190" i="2"/>
  <c r="F189" i="2"/>
  <c r="F181" i="2"/>
  <c r="F180" i="2"/>
  <c r="F179" i="2"/>
  <c r="F178" i="2"/>
  <c r="G181" i="2" s="1"/>
  <c r="D35" i="1" s="1"/>
  <c r="F176" i="2"/>
  <c r="F175" i="2"/>
  <c r="F174" i="2"/>
  <c r="F173" i="2"/>
  <c r="F171" i="2"/>
  <c r="F170" i="2"/>
  <c r="F169" i="2"/>
  <c r="F168" i="2"/>
  <c r="F160" i="2"/>
  <c r="F159" i="2"/>
  <c r="F158" i="2"/>
  <c r="F157" i="2"/>
  <c r="F155" i="2"/>
  <c r="F154" i="2"/>
  <c r="F153" i="2"/>
  <c r="G155" i="2" s="1"/>
  <c r="D34" i="1" s="1"/>
  <c r="F151" i="2"/>
  <c r="F150" i="2"/>
  <c r="F149" i="2"/>
  <c r="F147" i="2"/>
  <c r="F146" i="2"/>
  <c r="F145" i="2"/>
  <c r="F144" i="2"/>
  <c r="F142" i="2"/>
  <c r="F141" i="2"/>
  <c r="F140" i="2"/>
  <c r="F139" i="2"/>
  <c r="F137" i="2"/>
  <c r="F136" i="2"/>
  <c r="F135" i="2"/>
  <c r="F134" i="2"/>
  <c r="F132" i="2"/>
  <c r="F131" i="2"/>
  <c r="F130" i="2"/>
  <c r="G132" i="2" s="1"/>
  <c r="D29" i="1" s="1"/>
  <c r="F128" i="2"/>
  <c r="F127" i="2"/>
  <c r="F126" i="2"/>
  <c r="G128" i="2" s="1"/>
  <c r="F117" i="2"/>
  <c r="F116" i="2"/>
  <c r="F115" i="2"/>
  <c r="F114" i="2"/>
  <c r="F113" i="2"/>
  <c r="F112" i="2"/>
  <c r="F110" i="2"/>
  <c r="F109" i="2"/>
  <c r="F108" i="2"/>
  <c r="F106" i="2"/>
  <c r="F105" i="2"/>
  <c r="F104" i="2"/>
  <c r="F102" i="2"/>
  <c r="F101" i="2"/>
  <c r="F100" i="2"/>
  <c r="G102" i="2" s="1"/>
  <c r="F98" i="2"/>
  <c r="F97" i="2"/>
  <c r="F96" i="2"/>
  <c r="F94" i="2"/>
  <c r="F93" i="2"/>
  <c r="F92" i="2"/>
  <c r="F90" i="2"/>
  <c r="F89" i="2"/>
  <c r="F88" i="2"/>
  <c r="G90" i="2" s="1"/>
  <c r="F86" i="2"/>
  <c r="F85" i="2"/>
  <c r="F84" i="2"/>
  <c r="G86" i="2" s="1"/>
  <c r="F82" i="2"/>
  <c r="F81" i="2"/>
  <c r="F80" i="2"/>
  <c r="F70" i="2"/>
  <c r="F69" i="2"/>
  <c r="F68" i="2"/>
  <c r="F67" i="2"/>
  <c r="F59" i="2"/>
  <c r="F58" i="2"/>
  <c r="F57" i="2"/>
  <c r="F56" i="2"/>
  <c r="F54" i="2"/>
  <c r="F53" i="2"/>
  <c r="F52" i="2"/>
  <c r="F51" i="2"/>
  <c r="E42" i="2"/>
  <c r="F42" i="2" s="1"/>
  <c r="F41" i="2"/>
  <c r="F40" i="2"/>
  <c r="F39" i="2"/>
  <c r="F38" i="2"/>
  <c r="F37" i="2"/>
  <c r="F36" i="2"/>
  <c r="F35" i="2"/>
  <c r="F34" i="2"/>
  <c r="F33" i="2"/>
  <c r="F32" i="2"/>
  <c r="F19" i="2"/>
  <c r="F18" i="2"/>
  <c r="F17" i="2"/>
  <c r="F16" i="2"/>
  <c r="F15" i="2"/>
  <c r="F14" i="2"/>
  <c r="F13" i="2"/>
  <c r="F12" i="2"/>
  <c r="F11" i="2"/>
  <c r="F10" i="2"/>
  <c r="G3" i="2"/>
  <c r="B3" i="2"/>
  <c r="B2" i="2"/>
  <c r="E47" i="1"/>
  <c r="D47" i="1"/>
  <c r="F47" i="1" s="1"/>
  <c r="E45" i="1"/>
  <c r="D45" i="1"/>
  <c r="D48" i="1" s="1"/>
  <c r="F42" i="1"/>
  <c r="G94" i="2" l="1"/>
  <c r="G106" i="2"/>
  <c r="G98" i="2"/>
  <c r="G211" i="2"/>
  <c r="G82" i="2"/>
  <c r="G147" i="2"/>
  <c r="D32" i="1" s="1"/>
  <c r="G110" i="2"/>
  <c r="G160" i="2"/>
  <c r="G142" i="2"/>
  <c r="D31" i="1" s="1"/>
  <c r="G53" i="3"/>
  <c r="G44" i="3"/>
  <c r="E21" i="1" s="1"/>
  <c r="D24" i="1"/>
  <c r="G64" i="2"/>
  <c r="D22" i="1" s="1"/>
  <c r="G176" i="2"/>
  <c r="D38" i="1" s="1"/>
  <c r="G205" i="2"/>
  <c r="G29" i="2"/>
  <c r="D20" i="1" s="1"/>
  <c r="F45" i="1"/>
  <c r="G77" i="2"/>
  <c r="D23" i="1" s="1"/>
  <c r="G118" i="2"/>
  <c r="D26" i="1" s="1"/>
  <c r="G171" i="2"/>
  <c r="D37" i="1" s="1"/>
  <c r="D40" i="1" s="1"/>
  <c r="G137" i="2"/>
  <c r="D30" i="1" s="1"/>
  <c r="G151" i="2"/>
  <c r="D33" i="1" s="1"/>
  <c r="G200" i="2"/>
  <c r="G91" i="3"/>
  <c r="G95" i="3"/>
  <c r="G87" i="3"/>
  <c r="G165" i="3"/>
  <c r="E34" i="1" s="1"/>
  <c r="G107" i="3"/>
  <c r="G103" i="3"/>
  <c r="G99" i="3"/>
  <c r="G170" i="3"/>
  <c r="E35" i="1" s="1"/>
  <c r="E37" i="1"/>
  <c r="G194" i="3"/>
  <c r="E38" i="1" s="1"/>
  <c r="G199" i="3"/>
  <c r="E39" i="1" s="1"/>
  <c r="G26" i="3"/>
  <c r="E20" i="1" s="1"/>
  <c r="G122" i="3"/>
  <c r="G145" i="3"/>
  <c r="E30" i="1" s="1"/>
  <c r="G150" i="3"/>
  <c r="E31" i="1" s="1"/>
  <c r="G155" i="3"/>
  <c r="E32" i="1" s="1"/>
  <c r="G233" i="3"/>
  <c r="G69" i="3"/>
  <c r="E22" i="1" s="1"/>
  <c r="F22" i="1" s="1"/>
  <c r="G115" i="3"/>
  <c r="G137" i="3"/>
  <c r="E28" i="1" s="1"/>
  <c r="G140" i="3"/>
  <c r="E29" i="1" s="1"/>
  <c r="G159" i="3"/>
  <c r="E33" i="1" s="1"/>
  <c r="G82" i="3"/>
  <c r="E23" i="1" s="1"/>
  <c r="F23" i="1" s="1"/>
  <c r="G111" i="3"/>
  <c r="G222" i="3"/>
  <c r="G48" i="2"/>
  <c r="D21" i="1" s="1"/>
  <c r="D28" i="1"/>
  <c r="D36" i="1" s="1"/>
  <c r="G188" i="2" l="1"/>
  <c r="D25" i="1"/>
  <c r="G165" i="2"/>
  <c r="E24" i="1"/>
  <c r="D27" i="1"/>
  <c r="G123" i="2"/>
  <c r="E25" i="1"/>
  <c r="G207" i="3"/>
  <c r="E26" i="1"/>
  <c r="E40" i="1"/>
  <c r="F40" i="1" s="1"/>
  <c r="E36" i="1"/>
  <c r="F36" i="1" s="1"/>
  <c r="G183" i="3"/>
  <c r="G130" i="3"/>
  <c r="F21" i="1"/>
  <c r="F20" i="1"/>
  <c r="G189" i="2" l="1"/>
  <c r="G212" i="2" s="1"/>
  <c r="E27" i="1"/>
  <c r="F27" i="1" s="1"/>
  <c r="F41" i="1" s="1"/>
  <c r="F48" i="1" s="1"/>
  <c r="F72" i="1" s="1"/>
  <c r="G208" i="3"/>
  <c r="G234" i="3" s="1"/>
  <c r="E41" i="1" l="1"/>
  <c r="E48" i="1" s="1"/>
</calcChain>
</file>

<file path=xl/sharedStrings.xml><?xml version="1.0" encoding="utf-8"?>
<sst xmlns="http://schemas.openxmlformats.org/spreadsheetml/2006/main" count="340" uniqueCount="220">
  <si>
    <t>Subrecipient:</t>
  </si>
  <si>
    <t>WASHOE COUNTY SCHOOL DISTRICT</t>
  </si>
  <si>
    <t>Project Number:</t>
  </si>
  <si>
    <t>UEI (DUNS):</t>
  </si>
  <si>
    <t>Project Title:</t>
  </si>
  <si>
    <t>Vendor Number:</t>
  </si>
  <si>
    <t>FISCAL YEAR</t>
  </si>
  <si>
    <t>2020-21</t>
  </si>
  <si>
    <t>NDE Use Only</t>
  </si>
  <si>
    <t>Federal/State Project Title:</t>
  </si>
  <si>
    <t>Budget Code:</t>
  </si>
  <si>
    <t>Category</t>
  </si>
  <si>
    <t>Check one below:</t>
  </si>
  <si>
    <t>GL:</t>
  </si>
  <si>
    <t>Budget:</t>
  </si>
  <si>
    <t>CAN Number:</t>
  </si>
  <si>
    <t>Amendment:</t>
  </si>
  <si>
    <t>Job Number:</t>
  </si>
  <si>
    <t>OBJECT</t>
  </si>
  <si>
    <t>DESCRIPTION</t>
  </si>
  <si>
    <t>INSTRUCTION</t>
  </si>
  <si>
    <t>SUPPORT</t>
  </si>
  <si>
    <t>TOTAL</t>
  </si>
  <si>
    <t>Salaries</t>
  </si>
  <si>
    <t>Benefits</t>
  </si>
  <si>
    <t>Purchased Professional Services</t>
  </si>
  <si>
    <t>Purchased Property Services</t>
  </si>
  <si>
    <t>510  Student Travel Services</t>
  </si>
  <si>
    <t>580  Travel</t>
  </si>
  <si>
    <t>500 Other</t>
  </si>
  <si>
    <t>Total 500</t>
  </si>
  <si>
    <t xml:space="preserve">610  General Supplies </t>
  </si>
  <si>
    <t>612  Non Information Tech Items of Value *</t>
  </si>
  <si>
    <t xml:space="preserve">640  Books and Periodicals </t>
  </si>
  <si>
    <t>641  Textbooks</t>
  </si>
  <si>
    <t>650 Supplies; Info Tech</t>
  </si>
  <si>
    <t>651  Software</t>
  </si>
  <si>
    <t>652  Information Tech Items of Value *</t>
  </si>
  <si>
    <t>653  Web-based and Similar Programs</t>
  </si>
  <si>
    <t>Total 600</t>
  </si>
  <si>
    <t>810  Dues and Fees</t>
  </si>
  <si>
    <t>890  Other Miscellaneous</t>
  </si>
  <si>
    <t>800  Other</t>
  </si>
  <si>
    <t>Total 800</t>
  </si>
  <si>
    <t>Subtotal 100 - 600 &amp; 800</t>
  </si>
  <si>
    <t xml:space="preserve"> Indirect Cost</t>
  </si>
  <si>
    <t>Approved Rate:     4.08 %</t>
  </si>
  <si>
    <t>730  Equipment: over $5,000 each</t>
  </si>
  <si>
    <t>700  Other</t>
  </si>
  <si>
    <t>Total 700</t>
  </si>
  <si>
    <t>900 Other</t>
  </si>
  <si>
    <t xml:space="preserve">900 Other </t>
  </si>
  <si>
    <t>Total 900</t>
  </si>
  <si>
    <t>Signature:</t>
  </si>
  <si>
    <t xml:space="preserve">                     Date</t>
  </si>
  <si>
    <t>Signature of Authorized Sub-grantee Representative</t>
  </si>
  <si>
    <t>Name/Title:</t>
  </si>
  <si>
    <t>Jill Murdock, Grant Fiscal Administrator</t>
  </si>
  <si>
    <t>Print Name and Title of Authorized Sub-grantee Representative</t>
  </si>
  <si>
    <t>* All Items of Value must be itemized on the Budget Detail.</t>
  </si>
  <si>
    <t>DEPARTMENT OF EDUCATION USE ONLY</t>
  </si>
  <si>
    <t>** Indirect Cost Rates must be approved by the NV Department of Education</t>
  </si>
  <si>
    <t>______________________</t>
  </si>
  <si>
    <t xml:space="preserve">  _________________  </t>
  </si>
  <si>
    <r>
      <rPr>
        <b/>
        <sz val="10"/>
        <rFont val="Arial"/>
        <family val="2"/>
      </rPr>
      <t xml:space="preserve">  </t>
    </r>
    <r>
      <rPr>
        <sz val="10"/>
        <rFont val="Arial"/>
        <family val="2"/>
      </rPr>
      <t xml:space="preserve">(NDE) </t>
    </r>
    <r>
      <rPr>
        <b/>
        <u/>
        <sz val="10"/>
        <rFont val="Arial"/>
        <family val="2"/>
      </rPr>
      <t>before</t>
    </r>
    <r>
      <rPr>
        <sz val="10"/>
        <rFont val="Arial"/>
        <family val="2"/>
      </rPr>
      <t xml:space="preserve"> the sub-grantee may budget for and charge those costs </t>
    </r>
  </si>
  <si>
    <t>Program Staff Initial</t>
  </si>
  <si>
    <t>Date Approved</t>
  </si>
  <si>
    <r>
      <t xml:space="preserve">  to the grant.</t>
    </r>
    <r>
      <rPr>
        <b/>
        <sz val="10"/>
        <rFont val="Arial"/>
        <family val="2"/>
      </rPr>
      <t xml:space="preserve"> Indirect cost is allowed for Federal Grant Awards only.</t>
    </r>
  </si>
  <si>
    <t>Grant Unit Staff Initial</t>
  </si>
  <si>
    <r>
      <t xml:space="preserve">*** Expenditures </t>
    </r>
    <r>
      <rPr>
        <b/>
        <u/>
        <sz val="10"/>
        <rFont val="Arial"/>
        <family val="2"/>
      </rPr>
      <t>cannot</t>
    </r>
    <r>
      <rPr>
        <sz val="10"/>
        <rFont val="Arial"/>
        <family val="2"/>
      </rPr>
      <t xml:space="preserve"> exceed approved budget in any object code. Any changes to object code budget have to be approved by NDE prior to funds </t>
    </r>
  </si>
  <si>
    <t xml:space="preserve">     being incurred. NDE reserves the right to deny reimbursement for any amount exceeding previously approved budget for each object code .</t>
  </si>
  <si>
    <t>Project No:</t>
  </si>
  <si>
    <t>Fiscal Year:</t>
  </si>
  <si>
    <t>A</t>
  </si>
  <si>
    <t>B</t>
  </si>
  <si>
    <t>C</t>
  </si>
  <si>
    <t>D</t>
  </si>
  <si>
    <t>E</t>
  </si>
  <si>
    <t>F</t>
  </si>
  <si>
    <t>Object Code</t>
  </si>
  <si>
    <t>Title of Position or                   Description of Item</t>
  </si>
  <si>
    <t>FTE</t>
  </si>
  <si>
    <t>Quantity</t>
  </si>
  <si>
    <t>Unit Amount/               Calculations</t>
  </si>
  <si>
    <t>Total  Amount</t>
  </si>
  <si>
    <t>Budget Summary Object Total</t>
  </si>
  <si>
    <t>PERSONNEL:</t>
  </si>
  <si>
    <t>Certified Teachers, Traditional</t>
  </si>
  <si>
    <t>Certified Teachers, Yr Round</t>
  </si>
  <si>
    <t>Substitutes</t>
  </si>
  <si>
    <t>Classified</t>
  </si>
  <si>
    <t>Assistants</t>
  </si>
  <si>
    <t>Aides</t>
  </si>
  <si>
    <t>Extra Duty Stipends: one-time</t>
  </si>
  <si>
    <t>Training Stipends</t>
  </si>
  <si>
    <t>Certified Instructor Stipends</t>
  </si>
  <si>
    <t>Certified Hourly Pay</t>
  </si>
  <si>
    <t>NARRATIVE:</t>
  </si>
  <si>
    <t>100 TOTAL</t>
  </si>
  <si>
    <t>BENEFITS:</t>
  </si>
  <si>
    <t>Group Insurance</t>
  </si>
  <si>
    <t>Life Insurance: Cert / Class</t>
  </si>
  <si>
    <t>Life Insurance: Admin / Pro</t>
  </si>
  <si>
    <t>Long Term Disab: Admin / Pro</t>
  </si>
  <si>
    <t>FICA</t>
  </si>
  <si>
    <t>PERS plan A</t>
  </si>
  <si>
    <t>PERS plan B</t>
  </si>
  <si>
    <t>Medicare</t>
  </si>
  <si>
    <t>Workers Compensation</t>
  </si>
  <si>
    <t>Other Post Emp Benefits</t>
  </si>
  <si>
    <t>Post Employment Benefits</t>
  </si>
  <si>
    <t>Standard fringe benefits rates.</t>
  </si>
  <si>
    <r>
      <t>OPEB</t>
    </r>
    <r>
      <rPr>
        <sz val="10"/>
        <rFont val="Arial"/>
        <family val="2"/>
      </rPr>
      <t>-The District provides other post employment benefits (OPEB) for eligible employees through the Washoe County School District Retiree Health Benefits Plan.</t>
    </r>
  </si>
  <si>
    <t>200 TOTAL</t>
  </si>
  <si>
    <t>PURCHASED PROF. SERVICES:</t>
  </si>
  <si>
    <t>Educational Consultants</t>
  </si>
  <si>
    <t>Employee Training &amp; Develop</t>
  </si>
  <si>
    <t xml:space="preserve">Other Professional Services </t>
  </si>
  <si>
    <t>300 TOTAL</t>
  </si>
  <si>
    <t>PURCHASED PROP. SERVICES:</t>
  </si>
  <si>
    <t>Utility Services</t>
  </si>
  <si>
    <t>Repairs and Maintenance</t>
  </si>
  <si>
    <t>Rental Land and Buildings</t>
  </si>
  <si>
    <t>Renovating and Remodeling</t>
  </si>
  <si>
    <t>400 TOTAL</t>
  </si>
  <si>
    <t>OTHER PURCHASED SERVICES:</t>
  </si>
  <si>
    <t>Student Transportation</t>
  </si>
  <si>
    <t>Student Travel &amp; Related</t>
  </si>
  <si>
    <t>Postage</t>
  </si>
  <si>
    <t>Cell Phone</t>
  </si>
  <si>
    <t>Printing</t>
  </si>
  <si>
    <t>Student Tuition</t>
  </si>
  <si>
    <t>Staff Travel</t>
  </si>
  <si>
    <t>Non-Staff Travel</t>
  </si>
  <si>
    <t>Insert Object &amp; Description</t>
  </si>
  <si>
    <t>500 TOTAL</t>
  </si>
  <si>
    <t>SUPPLIES:</t>
  </si>
  <si>
    <t>General Supplies</t>
  </si>
  <si>
    <t>Non Info Tech Inventory Items</t>
  </si>
  <si>
    <t>Books and Periodicals</t>
  </si>
  <si>
    <t>Textbooks</t>
  </si>
  <si>
    <t xml:space="preserve">Supplies-Information Technology </t>
  </si>
  <si>
    <t>(Software)</t>
  </si>
  <si>
    <t>Supplies/Equipment (Computers)</t>
  </si>
  <si>
    <t>Web Based &amp; Similar</t>
  </si>
  <si>
    <t>600 TOTAL</t>
  </si>
  <si>
    <t>OTHER OBJECTS:</t>
  </si>
  <si>
    <t>Dues &amp; Fees</t>
  </si>
  <si>
    <t>Miscellaneous</t>
  </si>
  <si>
    <t>800 Other</t>
  </si>
  <si>
    <t>800 TOTAL</t>
  </si>
  <si>
    <t>Subtotal Objects  100 - 600 &amp; 800</t>
  </si>
  <si>
    <t>Approved Indirect Cost Rate                       %</t>
  </si>
  <si>
    <t>EQUIPMENT:</t>
  </si>
  <si>
    <t>Capital Equipment &gt; $5,000</t>
  </si>
  <si>
    <t>700 Other</t>
  </si>
  <si>
    <t>Other &gt; $5,000</t>
  </si>
  <si>
    <t>700 TOTAL</t>
  </si>
  <si>
    <t>Pass through to Districts</t>
  </si>
  <si>
    <t>Pass through to Charter Schools</t>
  </si>
  <si>
    <t>Pass through to Other Entities</t>
  </si>
  <si>
    <t>900 TOTAL</t>
  </si>
  <si>
    <t>GRANT TOTAL</t>
  </si>
  <si>
    <t>Project Title</t>
  </si>
  <si>
    <t>Administrator</t>
  </si>
  <si>
    <t>Warehouse/Maintenance</t>
  </si>
  <si>
    <t>Stellar Educare</t>
  </si>
  <si>
    <t>Hansen Creative</t>
  </si>
  <si>
    <t>Proximal Partnerships</t>
  </si>
  <si>
    <t>UNR Board of Regents/Bill Evans</t>
  </si>
  <si>
    <t>Eva Phillips</t>
  </si>
  <si>
    <t>Teacher's Leading Change Summit**</t>
  </si>
  <si>
    <t>Making Mathematicians</t>
  </si>
  <si>
    <t>Garbage Pickup(Recycling)</t>
  </si>
  <si>
    <t>Rental Land &amp;Buildings</t>
  </si>
  <si>
    <t>Data Transmission</t>
  </si>
  <si>
    <t>Mileage</t>
  </si>
  <si>
    <t>Non- Staff Travel</t>
  </si>
  <si>
    <t>Supplies-Information Technology</t>
  </si>
  <si>
    <t>Approved Indirect Cost</t>
  </si>
  <si>
    <t>TOTAL 700</t>
  </si>
  <si>
    <t xml:space="preserve">Other Items </t>
  </si>
  <si>
    <t>Pass through Districts</t>
  </si>
  <si>
    <t>Pass through Charter Schools</t>
  </si>
  <si>
    <t>Pass through Other Entities</t>
  </si>
  <si>
    <t>Variance:</t>
  </si>
  <si>
    <t>Educational Consultant, Making Mathematicians to support elementary and secondary math, CTE and remote/distance learning in Northwest Nevada Region.  This is an estimated cost not to exceed $59,000.</t>
  </si>
  <si>
    <t>Rental Land &amp; Buildings- G &amp; C Management-building lease.  This is an estimated cost not to exceed $22,350.</t>
  </si>
  <si>
    <t>Instructional Kits</t>
  </si>
  <si>
    <t>Warehouse Supplies</t>
  </si>
  <si>
    <t>3D Printer</t>
  </si>
  <si>
    <t>Computer</t>
  </si>
  <si>
    <t xml:space="preserve">Supplies/Equipment </t>
  </si>
  <si>
    <r>
      <rPr>
        <b/>
        <sz val="10"/>
        <rFont val="Arial"/>
        <family val="2"/>
      </rPr>
      <t>Data Transmission</t>
    </r>
    <r>
      <rPr>
        <sz val="10"/>
        <rFont val="Arial"/>
        <family val="2"/>
      </rPr>
      <t>-Verizon wifi hotspots for each facilitator.  This is an estimated cost not to exceed $11,000.</t>
    </r>
  </si>
  <si>
    <t>21-241-16000</t>
  </si>
  <si>
    <r>
      <rPr>
        <b/>
        <sz val="10"/>
        <color rgb="FF000000"/>
        <rFont val="Arial"/>
        <family val="2"/>
      </rPr>
      <t>Computers</t>
    </r>
    <r>
      <rPr>
        <sz val="10"/>
        <color rgb="FF000000"/>
        <rFont val="Arial"/>
        <family val="2"/>
      </rPr>
      <t>-computers for event registration, sign in, evaluations, attendance, remote/distance learning and training needs, facilitation of training virtually throughout the state.  Computer to replace outdated/old computer of RPDP Administrative Secretary.  1 x $3,227 + 1 x $1,818 = $5,045.</t>
    </r>
  </si>
  <si>
    <r>
      <rPr>
        <b/>
        <sz val="10"/>
        <color rgb="FF000000"/>
        <rFont val="Arial"/>
        <family val="2"/>
      </rPr>
      <t>3D Printer</t>
    </r>
    <r>
      <rPr>
        <sz val="10"/>
        <color rgb="FF000000"/>
        <rFont val="Arial"/>
        <family val="2"/>
      </rPr>
      <t>, RBB#3 #EDU 3D Printer.  The printer will be used by teachers to design and print components for Raspberry Pi, (mini computers programmed and designed by teachers for computer science technology courses).  1 x $1,679.65.</t>
    </r>
  </si>
  <si>
    <t>Start Human Inc</t>
  </si>
  <si>
    <r>
      <rPr>
        <b/>
        <sz val="10"/>
        <rFont val="Arial"/>
        <family val="2"/>
      </rPr>
      <t>63200-Educational Consultants</t>
    </r>
    <r>
      <rPr>
        <sz val="10"/>
        <color rgb="FF000000"/>
        <rFont val="Arial"/>
        <family val="2"/>
      </rPr>
      <t xml:space="preserve">- Educational Consultants such as, but not limited to, Proximal Partnerships, Hansen Creative, and Stellar Educare, to administrate training, NEPF implementation, and additional support for educators in remote/distance learning. Consulting fee for external evaluation and professional learning for NWRPDP. (University of Nevada/Board of Regents-Dr. Bill Evans). Keynote speakers for Teachers Leading Change, Start Human, Inc.,  and Early Childhood Professional Learning (Eva Philips).  These are estimated costs not to exceed $106,000.
                                                                                                                                      </t>
    </r>
  </si>
  <si>
    <t>Garbage Pickup/Recycling- Shred It-garbage pickup/recycling.  This is an estimated cost not to exceed $500.</t>
  </si>
  <si>
    <r>
      <rPr>
        <b/>
        <sz val="10"/>
        <rFont val="Arial"/>
        <family val="2"/>
      </rPr>
      <t>Printing</t>
    </r>
    <r>
      <rPr>
        <sz val="10"/>
        <rFont val="Arial"/>
        <family val="2"/>
      </rPr>
      <t>-printing costs for but not limited to staff business cards, Nat’l Boards manuals, NEPF docs, Teacher Leader Competencies, WIDA can-do descriptors,  posters.  This is an estimated cost not to exceed $1700.</t>
    </r>
  </si>
  <si>
    <r>
      <rPr>
        <b/>
        <sz val="10"/>
        <color rgb="FF000000"/>
        <rFont val="Arial"/>
        <family val="2"/>
      </rPr>
      <t>Information Tech</t>
    </r>
    <r>
      <rPr>
        <sz val="10"/>
        <color rgb="FF000000"/>
        <rFont val="Arial"/>
        <family val="2"/>
      </rPr>
      <t>-information technology supplies including, but not limited to, toner, cameras, flash drives, hard drives, web cams, USB cords, monitors, wireless keyboards, wireless mice, wireless speakers, headphones, earbuds, Apple wall chargers, Apple charging cables, wireless presentation remotes, USB flash drives, Memory Cards, Gimbowl auto tracking phone holders, external hard drives, external dvd players, USB C Hub Multiport Adapter,scanners, portable printers, printers, VR Headsets, SD cards, Raspberry Pi peripherals (wires, sensors, motors, LEDs, etc.), drones.  This is an estimated cost not to exceed $15,000.</t>
    </r>
  </si>
  <si>
    <t>Decreased</t>
  </si>
  <si>
    <r>
      <rPr>
        <b/>
        <sz val="10"/>
        <rFont val="Arial"/>
        <family val="2"/>
      </rPr>
      <t>Postage</t>
    </r>
    <r>
      <rPr>
        <sz val="10"/>
        <color rgb="FF000000"/>
        <rFont val="Arial"/>
        <family val="2"/>
      </rPr>
      <t xml:space="preserve">-postage for mail sent between counties.  This is an estimated cost not to exceed $923.
</t>
    </r>
  </si>
  <si>
    <r>
      <rPr>
        <b/>
        <sz val="10"/>
        <rFont val="Arial"/>
        <family val="2"/>
      </rPr>
      <t>Mileage</t>
    </r>
    <r>
      <rPr>
        <sz val="10"/>
        <rFont val="Arial"/>
        <family val="2"/>
      </rPr>
      <t>-Staff mileage for WCSD facilitators for regional, district and state work. Rates will reflect current GSA rates at 57.5 cents per mile.  This is an estimated cost not to exceed $2100</t>
    </r>
  </si>
  <si>
    <r>
      <rPr>
        <b/>
        <sz val="10"/>
        <rFont val="Arial"/>
        <family val="2"/>
      </rPr>
      <t>Non-Staff Travel</t>
    </r>
    <r>
      <rPr>
        <sz val="10"/>
        <rFont val="Arial"/>
        <family val="2"/>
      </rPr>
      <t>-Staff mileage for rural facilitators located in Storey, Douglas, Churchill and Carson for regional, district and state work. Rates will reflect current GSA rates at 57.5 cents per mile.  This is an estimated cost not to exceed $2500</t>
    </r>
  </si>
  <si>
    <r>
      <rPr>
        <b/>
        <sz val="10"/>
        <color rgb="FF000000"/>
        <rFont val="Arial"/>
        <family val="2"/>
      </rPr>
      <t>Web based and Similar Programs</t>
    </r>
    <r>
      <rPr>
        <sz val="10"/>
        <color rgb="FF000000"/>
        <rFont val="Arial"/>
        <family val="2"/>
      </rPr>
      <t>-web based and similar programs including, but not limited to Dropbox, Padlet, Zoom, QuickBooks, Wix, Weebly, Screencastify, Zoom upgrade, Canvas, Adobe Creative Cloud, YouTube, Canva, KISS Institute for Practical Robotics/JBC, Botball Curriculum.  This is an estimated cost not to exceed $2,450.</t>
    </r>
  </si>
  <si>
    <r>
      <rPr>
        <b/>
        <sz val="10"/>
        <rFont val="Arial"/>
        <family val="2"/>
      </rPr>
      <t>Dues and Fees</t>
    </r>
    <r>
      <rPr>
        <sz val="10"/>
        <color rgb="FF000000"/>
        <rFont val="Arial"/>
        <family val="2"/>
      </rPr>
      <t>-dues &amp; fees for memberships to professional organizations, including but not limited to, ILA, Learning Forward, NCTM, ASCD, NSTA, ASTE, CSC, Education Week, NCSM, ASCA, ACM, RRCNC, NCSS, NNCSS, NBCC, Teacher’s Channel, Educational Leadership, TESOL Nevada, TESOL, BER, CSTA, ISTE, KISS Institute, Pathfinders Institute, The Atlantic etc.  This is an estimated cost not to exceed $2750.</t>
    </r>
  </si>
  <si>
    <t xml:space="preserve">Decreased </t>
  </si>
  <si>
    <t>Increased</t>
  </si>
  <si>
    <t xml:space="preserve">Increased </t>
  </si>
  <si>
    <t>Increase</t>
  </si>
  <si>
    <r>
      <rPr>
        <b/>
        <sz val="10"/>
        <rFont val="Arial"/>
        <family val="2"/>
      </rPr>
      <t>Stipends</t>
    </r>
    <r>
      <rPr>
        <sz val="10"/>
        <rFont val="Arial"/>
        <family val="2"/>
      </rPr>
      <t xml:space="preserve">-Extra duty pay allocated for teacher leaders throughout the 6 Northern Districts of Nevada to provide curriculum development and facilitation for peers across disciplines(ELA, Math, Computer Science, Parent/Family Involvement, Science, STEM, Early Childhood, SEL, Social Studies, etc.) for regional and state initiatives.  This extra duty pay will include the payment for, but is not limited to the following; National Boards Candidate Support Providers (including facilitating, mentoring, and curriculum development), Teachers Leading Change Cohort for facilitation and curriculum development, Early Literacy Co-facilitator(s), Douglas Co. Math Leaders, New teacher mentor(s), NGSS Teacher Mentors, Parent Involvement/Family Engagement Speakers, Cultivating Genius Speaker, Advanced Literacy Co-Facilitator, Writer’s Workshop Curriculum development, Modified Lesson Study curriculum development, computer science curriculum development/engineer work, Digital Learning Collaborative summer co-leading, Google tools training, Distance Learning curriculum development and facilitation, course module development for state tutoring initiative.   2,108 hours x $35 + 2,908 hours x $30 = $161,020.  </t>
    </r>
  </si>
  <si>
    <r>
      <rPr>
        <b/>
        <sz val="10"/>
        <rFont val="Arial"/>
        <family val="2"/>
      </rPr>
      <t>Salaries-</t>
    </r>
    <r>
      <rPr>
        <sz val="10"/>
        <color rgb="FF000000"/>
        <rFont val="Arial"/>
        <family val="2"/>
      </rPr>
      <t xml:space="preserve">13 certified facilitators, 1 administrator, and 2 classified support staff.    11 x $70,706.9 + 2 x $80,230 + 1 x $124,895.00 + 2 x $56,824.80 = $1,176,780.50.                                                                                                            
                         </t>
    </r>
  </si>
  <si>
    <t>Benefits for 16 FTEs, substitutes and stipends including: health insurance, life insurance, long term disability, FICA, PERS, Medicare and Worker’s Comp not to exceed $535,526.33.</t>
  </si>
  <si>
    <t>63300 Employee Training &amp; Develop.- 14 RPDP certified employees for the NWRPDP(13 facilitators and 1 administrator) will be allocated funds to pay for individual virtual professional learning registration fees and/or for teacher leaders in areas such as  math to attend the Midschool Math &amp; Jo Boaler virtual math conferences. The money will be used for these registrations which include but are not limited to (Dyslexia Training Inst., NCTM, NCSM, ASCD, Learning Forward, ILA, Midschool Math, Google, Jo Boaler Math Training, Learning &amp; the Brain, Model Schools, California Mathematics Council, TCRWP, BER, RRCNA, NCSS, NNCSS, Heinemann/On Demand Courses  etc.)  14 x $1072 = $14,420.</t>
  </si>
  <si>
    <r>
      <rPr>
        <b/>
        <sz val="10"/>
        <rFont val="Arial"/>
        <family val="2"/>
      </rPr>
      <t xml:space="preserve">                                                                                                                                                                                                                                                                                                                      General Supplies</t>
    </r>
    <r>
      <rPr>
        <sz val="10"/>
        <color rgb="FF000000"/>
        <rFont val="Arial"/>
        <family val="2"/>
      </rPr>
      <t xml:space="preserve">-General training and office supplies, including, but not limited to markers, highlighters, binders, pens, pencils, folders, post its, paper clips, staples, pencil pouches, rulers, tape, hole punches, binder clips, erasers, scissors, calculators, tabs, dividers, white out, note pads, batteries, desk organizers, calendars, envelopes, labels, portfolios, bins, baskets, plastic storage, drawer organizers, file organizers, hanging file folders, office chairs, book cases, hand trucks, name badges, portable file box, large chart paper pads, plastic sleeves, binding rings, transportation containers (cases), packaging material, etc.  This is an estimated cost not to exceed $7,500.00.                                                                                                                                                                                                                                                                                                                                                                                                                                                                                                                               
</t>
    </r>
    <r>
      <rPr>
        <b/>
        <sz val="10"/>
        <rFont val="Arial"/>
        <family val="2"/>
      </rPr>
      <t/>
    </r>
  </si>
  <si>
    <r>
      <rPr>
        <b/>
        <sz val="10"/>
        <color rgb="FF000000"/>
        <rFont val="Arial"/>
        <family val="2"/>
      </rPr>
      <t>Instructional Kits</t>
    </r>
    <r>
      <rPr>
        <sz val="10"/>
        <color rgb="FF000000"/>
        <rFont val="Arial"/>
        <family val="2"/>
      </rPr>
      <t xml:space="preserve">-kits specific to Computer Science courses will include, but are not limited to, Advanced Raspberry Pi, Enhancing Instructions with AR &amp; VR Creation, KISS Institute Junior Botball JBC Robotics Kits with 1 year curriculum and challenge access.  This is an estimated cost not to exceed $18093.53.                                                                                                                                                                                                       
                                       </t>
    </r>
  </si>
  <si>
    <r>
      <rPr>
        <b/>
        <sz val="10"/>
        <color rgb="FF000000"/>
        <rFont val="Arial"/>
        <family val="2"/>
      </rPr>
      <t>Warehouse supplies</t>
    </r>
    <r>
      <rPr>
        <sz val="10"/>
        <color rgb="FF000000"/>
        <rFont val="Arial"/>
        <family val="2"/>
      </rPr>
      <t xml:space="preserve"> such as, but not limited to, copy paper and toner for the copier.  This is an estimated cost not to exceed $696.00.</t>
    </r>
  </si>
  <si>
    <r>
      <rPr>
        <b/>
        <sz val="10"/>
        <color rgb="FF000000"/>
        <rFont val="Arial"/>
        <family val="2"/>
      </rPr>
      <t>Professional books</t>
    </r>
    <r>
      <rPr>
        <sz val="10"/>
        <color rgb="FF000000"/>
        <rFont val="Arial"/>
        <family val="2"/>
      </rPr>
      <t xml:space="preserve"> for training participants aligned to coursework. Examples of book titles include, but are not limited to, Ambitious Science Teaching Book Club and Implementations, Necessary Conditions by Geoff Krall, Writer’s Workshop, Literacy Essentials Engagement Excellence and Equity for all Learners, The Second Founding: How the Civil War and Reconstruction Remade the Constitution, The Sword and the Shield: The Revolutionary Lives of Malcolm x and Martin Luther King Jr., Say Nothing: A True Story of Murder and Memory in Northern Ireland, The Witches: Salem, 1692, The Color of Law: A Forgotten History of How Our Government Segregated America, The Other Slavery: The Uncovered Story of Indian Enslavement in America, We Wish to Inform you that Tomorrow We Will Be killed with our Families: Stories from Rwanda, Wilmington’s Lie: The Murderous Coup of 1898 and the Rise of White Supremacy, The Radium Girls: The Dark Story of America’s Shining Women, Blindspots: Hidden Biases, Good People, The Distance Learning Playbook, Picture books for read alouds modeling, Leveled books for examples, Next Steps with Academic Conversations, Academic Conversations, The Reading Strategies Book, The Writing Strategies Book, Understanding Texts and Readers, Connecting with Students Online, Introducing Second Language Acquisition, Assessing English Learners, Patterns of Power, Scaffolding Language, Scaffolding Learning, Culturally Responsive Teaching and the Brain, Culturally and Linguistic Responsive Teaching, A Teachers Guide to the Reading Conference, A teacher’s Guide to the Writing Conference, We Got This, Being the Change, Word Knowledge, Choice Words, Opening Minds, Disrupting Thinking, Routines for Reasoning: Fostering the Math Practices in all Students, Number Sense Routines, Limitless Mind, Math Fact Fluency, Mindset Mathematics, Engage Every Family by Steven Mark Constantino, Raspberry Pi Beginner’s Guide, Raspberry PI Project book, Hello Ruby Adventures in Coding, computer science or technology focused picture books, Co-Teaching for English Learners, Course Design Formula, Literacy Essentials, Distance Learning Playbook Gr K-12, Blended Learning in Action, Strategies for Culturally &amp; Linguistically Responsive Teaching, The Power of Making Thinking Visible, Not Light, but Fire, Race, Justice and Activism in Literacy Instruction, The Onward Workbook, Onward: Cultivating Emotional Resilience in Educators, Woke: A Young Poet's Call to Justice, Read the World, Not So Pure and Simple, I Can Write the World, Indian No More, A Sweet Smell of Roses, Dictionary for a Better World, For a Better World: Reading and Writing for Social Action, Teaching with Humor, compassion and Conviction, Eagle Song, Blackbird Fly, No More Teaching Without Positive Relationships, Craft and Process Studies, Hearts Unbroken, Race Conversations in the Classroom, Other Slavery, The Distance Learning Playbook for Parents: How to Support Your Child′s Academic, Social, and Emotional Development in Any Setting, The Art of Comprehension: Exploring Visual Texts to Foster Comprehension, Conversation, and Confidence , Homeless: Narratives from the Streets, Enticing Hard-to-Reach Writers, Black Brother, Black Brother, This Book Is Anti-Racist: 20 Lessons on How to Wake Up, Take Action, Shout, What to Say Next, Jane, Unlimited, Front Desk, Becoming Naomi Leon, The Power of Making Thinking Visible: Practices to Engage and Empower All Learners, Not Light, but Fire: How to Lead Meaningful Race Conversations in the Classroom, Race, Justice, and Activism in Literacy Instruction (Language and Literacy Series), The Onward Workbook: Daily Activities to Cultivate Your Emotional Resilience, Onward: Cultivating Emotional Resilience in Educators, Woke: A Young Poet's Call to Justice, Strategies for Culturally and Linguistically Responsive Teaching and Learning, Read the World: Rethinking Literacy for Empathy and Action in a Digital Age, No More Teaching Without Positive Relationships (Not This but That), Not So Pure and Simple, I Can Write the World (Ava Murray Writes the World), Indian No More, A Sweet Smell of Roses, Dictionary for a Better World: Poems, Quotes, and Anecdotes from A to Z, For a Better World: Reading and Writing for Social Action, Teaching with Humor, Compassion, and Conviction: Helping Our Students Become Literate, Considerate, Passionate Human Beings, Eagle Song (Puffin Chapters), Blackbird Fly, The Season of Styx Malone,  The Dreamkeepers: Successful Teachers of African American Children, Culturally Responsive Teaching: Theory, Research, and Practice, Course Design Formula: How to Teach Anything to Anyone Online.  Mentoring Matters: A Practical Guide to Learning-Focused Relationships, 3rd edition, by Laura Lipton and Bruce Wellman, Culturally Responsive Teaching &amp; The Brain: Promoting Authentic Engagement and Rigor Among Culturally and Linguistically Diverse Students, by Zaretta Hammond.The Distance Learning Playbook for School Leaders: Leading for Engagement and Impact in Any Setting by Douglas Fisher, Nancy Frey, Dominique B. Smith, John Hattie.  This is an estimated cost not to exceed $25,949.99.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</si>
</sst>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0.0"/>
    <numFmt numFmtId="165" formatCode="&quot;$&quot;#,##0.00;[Red]&quot;$&quot;#,##0.00"/>
    <numFmt numFmtId="166" formatCode="&quot;$&quot;#,##0.00"/>
  </numFmts>
  <fonts count="20" x14ac:knownFonts="1">
    <font>
      <sz val="10"/>
      <color rgb="FF000000"/>
      <name val="Arial"/>
    </font>
    <font>
      <sz val="10"/>
      <color theme="1"/>
      <name val="Arial"/>
      <family val="2"/>
    </font>
    <font>
      <b/>
      <sz val="10"/>
      <color theme="1"/>
      <name val="Arial"/>
      <family val="2"/>
    </font>
    <font>
      <b/>
      <u/>
      <sz val="10"/>
      <color theme="1"/>
      <name val="Arial"/>
      <family val="2"/>
    </font>
    <font>
      <b/>
      <sz val="10"/>
      <color rgb="FFFF0000"/>
      <name val="Arial"/>
      <family val="2"/>
    </font>
    <font>
      <sz val="11"/>
      <color theme="1"/>
      <name val="Arial"/>
      <family val="2"/>
    </font>
    <font>
      <sz val="11"/>
      <color theme="1"/>
      <name val="Calibri"/>
      <family val="2"/>
    </font>
    <font>
      <sz val="10"/>
      <name val="Arial"/>
      <family val="2"/>
    </font>
    <font>
      <sz val="10"/>
      <color theme="1"/>
      <name val="Calibri"/>
      <family val="2"/>
    </font>
    <font>
      <b/>
      <sz val="9"/>
      <color theme="1"/>
      <name val="Arial"/>
      <family val="2"/>
    </font>
    <font>
      <sz val="10"/>
      <name val="Arial"/>
      <family val="2"/>
    </font>
    <font>
      <sz val="11"/>
      <color rgb="FF000000"/>
      <name val="Arial"/>
      <family val="2"/>
    </font>
    <font>
      <b/>
      <sz val="10"/>
      <name val="Arial"/>
      <family val="2"/>
    </font>
    <font>
      <b/>
      <u/>
      <sz val="10"/>
      <name val="Arial"/>
      <family val="2"/>
    </font>
    <font>
      <sz val="10"/>
      <color theme="1"/>
      <name val="Arial"/>
      <family val="2"/>
    </font>
    <font>
      <sz val="10"/>
      <name val="Arial"/>
      <family val="2"/>
    </font>
    <font>
      <sz val="10"/>
      <color rgb="FF000000"/>
      <name val="Arial"/>
      <family val="2"/>
    </font>
    <font>
      <b/>
      <sz val="10"/>
      <color rgb="FF000000"/>
      <name val="Arial"/>
      <family val="2"/>
    </font>
    <font>
      <sz val="10"/>
      <color rgb="FF00B050"/>
      <name val="Arial"/>
      <family val="2"/>
    </font>
    <font>
      <strike/>
      <sz val="10"/>
      <name val="Arial"/>
      <family val="2"/>
    </font>
  </fonts>
  <fills count="17">
    <fill>
      <patternFill patternType="none"/>
    </fill>
    <fill>
      <patternFill patternType="gray125"/>
    </fill>
    <fill>
      <patternFill patternType="solid">
        <fgColor rgb="FFFFFF66"/>
        <bgColor rgb="FFFFFF66"/>
      </patternFill>
    </fill>
    <fill>
      <patternFill patternType="solid">
        <fgColor rgb="FFFFFF00"/>
        <bgColor rgb="FFFFFF00"/>
      </patternFill>
    </fill>
    <fill>
      <patternFill patternType="solid">
        <fgColor rgb="FFDEEAF6"/>
        <bgColor rgb="FFDEEAF6"/>
      </patternFill>
    </fill>
    <fill>
      <patternFill patternType="solid">
        <fgColor rgb="FFC0C0C0"/>
        <bgColor rgb="FFC0C0C0"/>
      </patternFill>
    </fill>
    <fill>
      <patternFill patternType="solid">
        <fgColor rgb="FFD6DCE4"/>
        <bgColor rgb="FFD6DCE4"/>
      </patternFill>
    </fill>
    <fill>
      <patternFill patternType="solid">
        <fgColor rgb="FFC5E0B3"/>
        <bgColor rgb="FFC5E0B3"/>
      </patternFill>
    </fill>
    <fill>
      <patternFill patternType="solid">
        <fgColor rgb="FFDAEEF3"/>
        <bgColor rgb="FFDAEEF3"/>
      </patternFill>
    </fill>
    <fill>
      <patternFill patternType="solid">
        <fgColor rgb="FFBDD6EE"/>
        <bgColor rgb="FFBDD6EE"/>
      </patternFill>
    </fill>
    <fill>
      <patternFill patternType="solid">
        <fgColor rgb="FFD8D8D8"/>
        <bgColor rgb="FFD8D8D8"/>
      </patternFill>
    </fill>
    <fill>
      <patternFill patternType="solid">
        <fgColor theme="0"/>
        <bgColor theme="0"/>
      </patternFill>
    </fill>
    <fill>
      <patternFill patternType="solid">
        <fgColor rgb="FFFFFFFF"/>
        <bgColor rgb="FFFFFFFF"/>
      </patternFill>
    </fill>
    <fill>
      <patternFill patternType="solid">
        <fgColor rgb="FFFCD5B4"/>
        <bgColor rgb="FFFCD5B4"/>
      </patternFill>
    </fill>
    <fill>
      <patternFill patternType="solid">
        <fgColor rgb="FFFFFF00"/>
        <bgColor rgb="FFFFFF66"/>
      </patternFill>
    </fill>
    <fill>
      <patternFill patternType="solid">
        <fgColor theme="4" tint="0.79998168889431442"/>
        <bgColor rgb="FFD6DCE4"/>
      </patternFill>
    </fill>
    <fill>
      <patternFill patternType="solid">
        <fgColor theme="4" tint="0.79998168889431442"/>
        <bgColor rgb="FFDEEAF6"/>
      </patternFill>
    </fill>
  </fills>
  <borders count="92">
    <border>
      <left/>
      <right/>
      <top/>
      <bottom/>
      <diagonal/>
    </border>
    <border>
      <left/>
      <right/>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right style="medium">
        <color rgb="FF000000"/>
      </right>
      <top style="thin">
        <color rgb="FF000000"/>
      </top>
      <bottom style="thin">
        <color rgb="FF000000"/>
      </bottom>
      <diagonal/>
    </border>
    <border>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top/>
      <bottom style="thin">
        <color rgb="FF000000"/>
      </bottom>
      <diagonal/>
    </border>
    <border>
      <left style="double">
        <color rgb="FF000000"/>
      </left>
      <right style="medium">
        <color rgb="FF000000"/>
      </right>
      <top style="double">
        <color rgb="FF000000"/>
      </top>
      <bottom style="double">
        <color rgb="FF000000"/>
      </bottom>
      <diagonal/>
    </border>
    <border>
      <left style="medium">
        <color rgb="FF000000"/>
      </left>
      <right style="medium">
        <color rgb="FF000000"/>
      </right>
      <top style="double">
        <color rgb="FF000000"/>
      </top>
      <bottom style="double">
        <color rgb="FF000000"/>
      </bottom>
      <diagonal/>
    </border>
    <border>
      <left/>
      <right/>
      <top style="double">
        <color rgb="FF000000"/>
      </top>
      <bottom style="double">
        <color rgb="FF000000"/>
      </bottom>
      <diagonal/>
    </border>
    <border>
      <left style="medium">
        <color rgb="FF000000"/>
      </left>
      <right style="double">
        <color rgb="FF000000"/>
      </right>
      <top style="double">
        <color rgb="FF000000"/>
      </top>
      <bottom style="double">
        <color rgb="FF000000"/>
      </bottom>
      <diagonal/>
    </border>
    <border>
      <left style="double">
        <color rgb="FF000000"/>
      </left>
      <right style="double">
        <color rgb="FF000000"/>
      </right>
      <top style="double">
        <color rgb="FF000000"/>
      </top>
      <bottom style="double">
        <color rgb="FF000000"/>
      </bottom>
      <diagonal/>
    </border>
    <border>
      <left style="double">
        <color rgb="FF000000"/>
      </left>
      <right style="medium">
        <color rgb="FF000000"/>
      </right>
      <top/>
      <bottom/>
      <diagonal/>
    </border>
    <border>
      <left style="medium">
        <color rgb="FF000000"/>
      </left>
      <right style="medium">
        <color rgb="FF000000"/>
      </right>
      <top style="double">
        <color rgb="FF000000"/>
      </top>
      <bottom/>
      <diagonal/>
    </border>
    <border>
      <left style="medium">
        <color rgb="FF000000"/>
      </left>
      <right/>
      <top style="double">
        <color rgb="FF000000"/>
      </top>
      <bottom/>
      <diagonal/>
    </border>
    <border>
      <left style="medium">
        <color rgb="FF000000"/>
      </left>
      <right style="double">
        <color rgb="FF000000"/>
      </right>
      <top style="double">
        <color rgb="FF000000"/>
      </top>
      <bottom/>
      <diagonal/>
    </border>
    <border>
      <left style="double">
        <color rgb="FF000000"/>
      </left>
      <right style="double">
        <color rgb="FF000000"/>
      </right>
      <top style="double">
        <color rgb="FF000000"/>
      </top>
      <bottom/>
      <diagonal/>
    </border>
    <border>
      <left style="medium">
        <color rgb="FF000000"/>
      </left>
      <right/>
      <top/>
      <bottom/>
      <diagonal/>
    </border>
    <border>
      <left style="medium">
        <color rgb="FF000000"/>
      </left>
      <right style="double">
        <color rgb="FF000000"/>
      </right>
      <top/>
      <bottom/>
      <diagonal/>
    </border>
    <border>
      <left style="double">
        <color rgb="FF000000"/>
      </left>
      <right style="double">
        <color rgb="FF000000"/>
      </right>
      <top/>
      <bottom/>
      <diagonal/>
    </border>
    <border>
      <left/>
      <right/>
      <top/>
      <bottom/>
      <diagonal/>
    </border>
    <border>
      <left style="medium">
        <color rgb="FF000000"/>
      </left>
      <right style="medium">
        <color rgb="FF000000"/>
      </right>
      <top/>
      <bottom/>
      <diagonal/>
    </border>
    <border>
      <left style="medium">
        <color rgb="FF000000"/>
      </left>
      <right/>
      <top/>
      <bottom/>
      <diagonal/>
    </border>
    <border>
      <left style="medium">
        <color rgb="FF000000"/>
      </left>
      <right style="double">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double">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double">
        <color rgb="FF000000"/>
      </right>
      <top style="medium">
        <color rgb="FF000000"/>
      </top>
      <bottom style="medium">
        <color rgb="FF000000"/>
      </bottom>
      <diagonal/>
    </border>
    <border>
      <left style="double">
        <color rgb="FF000000"/>
      </left>
      <right style="double">
        <color rgb="FF000000"/>
      </right>
      <top style="medium">
        <color rgb="FF000000"/>
      </top>
      <bottom style="medium">
        <color rgb="FF000000"/>
      </bottom>
      <diagonal/>
    </border>
    <border>
      <left style="double">
        <color rgb="FF000000"/>
      </left>
      <right style="medium">
        <color rgb="FF000000"/>
      </right>
      <top style="medium">
        <color rgb="FF000000"/>
      </top>
      <bottom/>
      <diagonal/>
    </border>
    <border>
      <left style="medium">
        <color rgb="FF000000"/>
      </left>
      <right style="double">
        <color rgb="FF000000"/>
      </right>
      <top style="medium">
        <color rgb="FF000000"/>
      </top>
      <bottom/>
      <diagonal/>
    </border>
    <border>
      <left/>
      <right style="double">
        <color rgb="FF000000"/>
      </right>
      <top/>
      <bottom/>
      <diagonal/>
    </border>
    <border>
      <left style="medium">
        <color rgb="FF000000"/>
      </left>
      <right style="double">
        <color rgb="FF000000"/>
      </right>
      <top/>
      <bottom style="medium">
        <color rgb="FF000000"/>
      </bottom>
      <diagonal/>
    </border>
    <border>
      <left style="double">
        <color rgb="FF000000"/>
      </left>
      <right style="double">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double">
        <color rgb="FF000000"/>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bottom style="medium">
        <color rgb="FF000000"/>
      </bottom>
      <diagonal/>
    </border>
    <border>
      <left style="double">
        <color rgb="FF000000"/>
      </left>
      <right/>
      <top style="medium">
        <color rgb="FF000000"/>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style="medium">
        <color rgb="FF000000"/>
      </top>
      <bottom style="medium">
        <color rgb="FF000000"/>
      </bottom>
      <diagonal/>
    </border>
    <border>
      <left style="double">
        <color rgb="FF000000"/>
      </left>
      <right/>
      <top/>
      <bottom/>
      <diagonal/>
    </border>
    <border>
      <left/>
      <right/>
      <top style="medium">
        <color rgb="FF000000"/>
      </top>
      <bottom style="double">
        <color rgb="FF000000"/>
      </bottom>
      <diagonal/>
    </border>
    <border>
      <left/>
      <right style="double">
        <color rgb="FF000000"/>
      </right>
      <top style="medium">
        <color rgb="FF000000"/>
      </top>
      <bottom style="double">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double">
        <color rgb="FF000000"/>
      </right>
      <top/>
      <bottom style="medium">
        <color rgb="FF000000"/>
      </bottom>
      <diagonal/>
    </border>
  </borders>
  <cellStyleXfs count="1">
    <xf numFmtId="0" fontId="0" fillId="0" borderId="0"/>
  </cellStyleXfs>
  <cellXfs count="298">
    <xf numFmtId="0" fontId="0" fillId="0" borderId="0" xfId="0" applyFont="1" applyAlignment="1"/>
    <xf numFmtId="0" fontId="1" fillId="0" borderId="0" xfId="0" applyFont="1"/>
    <xf numFmtId="0" fontId="2" fillId="0" borderId="0" xfId="0" quotePrefix="1" applyFont="1" applyAlignment="1">
      <alignment horizontal="left"/>
    </xf>
    <xf numFmtId="2" fontId="2" fillId="2" borderId="1" xfId="0" applyNumberFormat="1" applyFont="1" applyFill="1" applyBorder="1" applyAlignment="1">
      <alignment horizontal="center" wrapText="1"/>
    </xf>
    <xf numFmtId="0" fontId="2" fillId="0" borderId="0" xfId="0" applyFont="1" applyAlignment="1">
      <alignment horizontal="left"/>
    </xf>
    <xf numFmtId="2" fontId="2" fillId="2" borderId="1" xfId="0" applyNumberFormat="1" applyFont="1" applyFill="1" applyBorder="1" applyAlignment="1">
      <alignment horizontal="center"/>
    </xf>
    <xf numFmtId="2" fontId="1" fillId="0" borderId="0" xfId="0" applyNumberFormat="1" applyFont="1" applyAlignment="1">
      <alignment horizontal="center"/>
    </xf>
    <xf numFmtId="0" fontId="2" fillId="0" borderId="0" xfId="0" applyFont="1" applyAlignment="1">
      <alignment horizontal="center"/>
    </xf>
    <xf numFmtId="49" fontId="2" fillId="0" borderId="0" xfId="0" applyNumberFormat="1" applyFont="1"/>
    <xf numFmtId="49" fontId="2" fillId="0" borderId="0" xfId="0" applyNumberFormat="1" applyFont="1" applyAlignment="1">
      <alignment horizontal="center"/>
    </xf>
    <xf numFmtId="0" fontId="2" fillId="0" borderId="0" xfId="0" applyFont="1"/>
    <xf numFmtId="0" fontId="2" fillId="3" borderId="1" xfId="0" applyFont="1" applyFill="1" applyBorder="1" applyAlignment="1">
      <alignment horizontal="center"/>
    </xf>
    <xf numFmtId="0" fontId="2" fillId="3" borderId="1" xfId="0" applyFont="1" applyFill="1" applyBorder="1" applyAlignment="1">
      <alignment horizontal="center" wrapText="1"/>
    </xf>
    <xf numFmtId="1" fontId="2" fillId="2" borderId="2" xfId="0" applyNumberFormat="1" applyFont="1" applyFill="1" applyBorder="1" applyAlignment="1">
      <alignment horizontal="center"/>
    </xf>
    <xf numFmtId="0" fontId="3" fillId="0" borderId="0" xfId="0" applyFont="1"/>
    <xf numFmtId="0" fontId="4" fillId="0" borderId="0" xfId="0" quotePrefix="1" applyFont="1" applyAlignment="1">
      <alignment horizontal="center"/>
    </xf>
    <xf numFmtId="1" fontId="1" fillId="4" borderId="1" xfId="0" applyNumberFormat="1" applyFont="1" applyFill="1" applyBorder="1" applyAlignment="1">
      <alignment horizontal="center"/>
    </xf>
    <xf numFmtId="2" fontId="1" fillId="0" borderId="0" xfId="0" applyNumberFormat="1" applyFont="1"/>
    <xf numFmtId="1" fontId="1" fillId="0" borderId="3" xfId="0" applyNumberFormat="1"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1" fillId="0" borderId="6" xfId="0" applyFont="1" applyBorder="1"/>
    <xf numFmtId="0" fontId="2" fillId="0" borderId="6" xfId="0" applyFont="1" applyBorder="1" applyAlignment="1">
      <alignment horizontal="center"/>
    </xf>
    <xf numFmtId="0" fontId="1" fillId="0" borderId="7" xfId="0" applyFont="1" applyBorder="1" applyAlignment="1">
      <alignment horizontal="left"/>
    </xf>
    <xf numFmtId="0" fontId="1" fillId="4" borderId="8" xfId="0" applyFont="1" applyFill="1" applyBorder="1"/>
    <xf numFmtId="44" fontId="1" fillId="4" borderId="9" xfId="0" applyNumberFormat="1" applyFont="1" applyFill="1" applyBorder="1" applyAlignment="1">
      <alignment horizontal="right"/>
    </xf>
    <xf numFmtId="44" fontId="1" fillId="4" borderId="7" xfId="0" applyNumberFormat="1" applyFont="1" applyFill="1" applyBorder="1"/>
    <xf numFmtId="44" fontId="1" fillId="4" borderId="10" xfId="0" applyNumberFormat="1" applyFont="1" applyFill="1" applyBorder="1"/>
    <xf numFmtId="44" fontId="1" fillId="4" borderId="11" xfId="0" applyNumberFormat="1" applyFont="1" applyFill="1" applyBorder="1" applyAlignment="1">
      <alignment horizontal="right"/>
    </xf>
    <xf numFmtId="0" fontId="1" fillId="0" borderId="12" xfId="0" applyFont="1" applyBorder="1" applyAlignment="1">
      <alignment horizontal="left"/>
    </xf>
    <xf numFmtId="0" fontId="1" fillId="0" borderId="8" xfId="0" applyFont="1" applyBorder="1"/>
    <xf numFmtId="44" fontId="1" fillId="0" borderId="7" xfId="0" applyNumberFormat="1" applyFont="1" applyBorder="1"/>
    <xf numFmtId="44" fontId="5" fillId="5" borderId="13" xfId="0" applyNumberFormat="1" applyFont="1" applyFill="1" applyBorder="1" applyAlignment="1">
      <alignment horizontal="center"/>
    </xf>
    <xf numFmtId="0" fontId="1" fillId="0" borderId="5" xfId="0" applyFont="1" applyBorder="1" applyAlignment="1">
      <alignment horizontal="left"/>
    </xf>
    <xf numFmtId="44" fontId="5" fillId="5" borderId="14" xfId="0" applyNumberFormat="1" applyFont="1" applyFill="1" applyBorder="1" applyAlignment="1">
      <alignment horizontal="center"/>
    </xf>
    <xf numFmtId="44" fontId="5" fillId="5" borderId="15" xfId="0" applyNumberFormat="1" applyFont="1" applyFill="1" applyBorder="1" applyAlignment="1">
      <alignment horizontal="center"/>
    </xf>
    <xf numFmtId="0" fontId="1" fillId="0" borderId="16" xfId="0" applyFont="1" applyBorder="1" applyAlignment="1">
      <alignment horizontal="left"/>
    </xf>
    <xf numFmtId="0" fontId="2" fillId="4" borderId="8" xfId="0" applyFont="1" applyFill="1" applyBorder="1"/>
    <xf numFmtId="0" fontId="1" fillId="0" borderId="17" xfId="0" applyFont="1" applyBorder="1"/>
    <xf numFmtId="0" fontId="1" fillId="0" borderId="8" xfId="0" applyFont="1" applyBorder="1" applyAlignment="1">
      <alignment wrapText="1"/>
    </xf>
    <xf numFmtId="0" fontId="2" fillId="0" borderId="18" xfId="0" applyFont="1" applyBorder="1" applyAlignment="1">
      <alignment horizontal="left"/>
    </xf>
    <xf numFmtId="0" fontId="1" fillId="0" borderId="19" xfId="0" applyFont="1" applyBorder="1"/>
    <xf numFmtId="44" fontId="1" fillId="0" borderId="20" xfId="0" applyNumberFormat="1" applyFont="1" applyBorder="1" applyAlignment="1">
      <alignment horizontal="right"/>
    </xf>
    <xf numFmtId="44" fontId="1" fillId="6" borderId="21" xfId="0" applyNumberFormat="1" applyFont="1" applyFill="1" applyBorder="1"/>
    <xf numFmtId="0" fontId="1" fillId="6" borderId="20" xfId="0" applyFont="1" applyFill="1" applyBorder="1" applyAlignment="1">
      <alignment horizontal="left"/>
    </xf>
    <xf numFmtId="10" fontId="1" fillId="6" borderId="20" xfId="0" applyNumberFormat="1" applyFont="1" applyFill="1" applyBorder="1" applyAlignment="1">
      <alignment horizontal="left"/>
    </xf>
    <xf numFmtId="44" fontId="6" fillId="7" borderId="22" xfId="0" applyNumberFormat="1" applyFont="1" applyFill="1" applyBorder="1" applyAlignment="1">
      <alignment horizontal="center"/>
    </xf>
    <xf numFmtId="44" fontId="1" fillId="6" borderId="20" xfId="0" applyNumberFormat="1" applyFont="1" applyFill="1" applyBorder="1"/>
    <xf numFmtId="44" fontId="1" fillId="0" borderId="0" xfId="0" applyNumberFormat="1" applyFont="1"/>
    <xf numFmtId="0" fontId="5" fillId="5" borderId="14" xfId="0" applyFont="1" applyFill="1" applyBorder="1" applyAlignment="1">
      <alignment horizontal="center"/>
    </xf>
    <xf numFmtId="0" fontId="1" fillId="0" borderId="5" xfId="0" applyFont="1" applyBorder="1"/>
    <xf numFmtId="0" fontId="2" fillId="8" borderId="7" xfId="0" applyFont="1" applyFill="1" applyBorder="1"/>
    <xf numFmtId="44" fontId="1" fillId="8" borderId="7" xfId="0" applyNumberFormat="1" applyFont="1" applyFill="1" applyBorder="1"/>
    <xf numFmtId="44" fontId="1" fillId="0" borderId="23" xfId="0" applyNumberFormat="1" applyFont="1" applyBorder="1"/>
    <xf numFmtId="0" fontId="2" fillId="9" borderId="20" xfId="0" applyFont="1" applyFill="1" applyBorder="1" applyAlignment="1">
      <alignment horizontal="left"/>
    </xf>
    <xf numFmtId="0" fontId="1" fillId="9" borderId="24" xfId="0" applyFont="1" applyFill="1" applyBorder="1"/>
    <xf numFmtId="44" fontId="5" fillId="9" borderId="25" xfId="0" applyNumberFormat="1" applyFont="1" applyFill="1" applyBorder="1" applyAlignment="1">
      <alignment horizontal="right"/>
    </xf>
    <xf numFmtId="44" fontId="1" fillId="9" borderId="20" xfId="0" applyNumberFormat="1" applyFont="1" applyFill="1" applyBorder="1"/>
    <xf numFmtId="39" fontId="1" fillId="0" borderId="0" xfId="0" applyNumberFormat="1" applyFont="1"/>
    <xf numFmtId="0" fontId="5" fillId="0" borderId="0" xfId="0" applyFont="1"/>
    <xf numFmtId="2" fontId="1" fillId="2" borderId="1" xfId="0" applyNumberFormat="1" applyFont="1" applyFill="1" applyBorder="1" applyAlignment="1">
      <alignment horizontal="center"/>
    </xf>
    <xf numFmtId="14" fontId="1" fillId="2" borderId="1" xfId="0" applyNumberFormat="1" applyFont="1" applyFill="1" applyBorder="1" applyAlignment="1">
      <alignment horizontal="center"/>
    </xf>
    <xf numFmtId="0" fontId="5" fillId="0" borderId="0" xfId="0" quotePrefix="1" applyFont="1" applyAlignment="1">
      <alignment horizontal="left"/>
    </xf>
    <xf numFmtId="0" fontId="5" fillId="0" borderId="0" xfId="0" applyFont="1" applyAlignment="1">
      <alignment horizontal="left"/>
    </xf>
    <xf numFmtId="0" fontId="2" fillId="0" borderId="29" xfId="0" applyFont="1" applyBorder="1" applyAlignment="1">
      <alignment horizontal="center"/>
    </xf>
    <xf numFmtId="0" fontId="1" fillId="0" borderId="0" xfId="0" applyFont="1" applyAlignment="1">
      <alignment horizontal="center"/>
    </xf>
    <xf numFmtId="0" fontId="1" fillId="0" borderId="30" xfId="0" applyFont="1" applyBorder="1" applyAlignment="1">
      <alignment horizontal="center"/>
    </xf>
    <xf numFmtId="0" fontId="1" fillId="0" borderId="29" xfId="0" applyFont="1" applyBorder="1"/>
    <xf numFmtId="0" fontId="1" fillId="0" borderId="30" xfId="0" applyFont="1" applyBorder="1"/>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1" fillId="0" borderId="32" xfId="0" applyFont="1" applyBorder="1"/>
    <xf numFmtId="0" fontId="4" fillId="0" borderId="33" xfId="0" applyFont="1" applyBorder="1" applyAlignment="1">
      <alignment horizontal="center"/>
    </xf>
    <xf numFmtId="0" fontId="8" fillId="0" borderId="0" xfId="0" applyFont="1"/>
    <xf numFmtId="0" fontId="4" fillId="0" borderId="0" xfId="0" applyFont="1"/>
    <xf numFmtId="0" fontId="2" fillId="0" borderId="34" xfId="0" applyFont="1" applyBorder="1" applyAlignment="1">
      <alignment horizontal="center"/>
    </xf>
    <xf numFmtId="2" fontId="1" fillId="0" borderId="34" xfId="0" applyNumberFormat="1" applyFont="1" applyBorder="1" applyAlignment="1">
      <alignment horizontal="left"/>
    </xf>
    <xf numFmtId="1" fontId="2" fillId="0" borderId="34" xfId="0" applyNumberFormat="1" applyFont="1" applyBorder="1" applyAlignment="1">
      <alignment horizontal="center"/>
    </xf>
    <xf numFmtId="0" fontId="1" fillId="0" borderId="0" xfId="0" applyFont="1" applyAlignment="1">
      <alignment horizontal="left"/>
    </xf>
    <xf numFmtId="44" fontId="2" fillId="0" borderId="0" xfId="0" applyNumberFormat="1" applyFont="1" applyAlignment="1">
      <alignment horizontal="center"/>
    </xf>
    <xf numFmtId="0" fontId="2" fillId="0" borderId="35" xfId="0" applyFont="1" applyBorder="1" applyAlignment="1">
      <alignment horizontal="center" vertical="top" wrapText="1"/>
    </xf>
    <xf numFmtId="0" fontId="2" fillId="0" borderId="36" xfId="0" applyFont="1" applyBorder="1" applyAlignment="1">
      <alignment horizontal="center" vertical="top" wrapText="1"/>
    </xf>
    <xf numFmtId="0" fontId="2" fillId="0" borderId="37" xfId="0" applyFont="1" applyBorder="1" applyAlignment="1">
      <alignment horizontal="center" vertical="top" wrapText="1"/>
    </xf>
    <xf numFmtId="44" fontId="2" fillId="0" borderId="38" xfId="0" applyNumberFormat="1" applyFont="1" applyBorder="1" applyAlignment="1">
      <alignment horizontal="center" vertical="top" wrapText="1"/>
    </xf>
    <xf numFmtId="44" fontId="2" fillId="10" borderId="39" xfId="0" applyNumberFormat="1" applyFont="1" applyFill="1" applyBorder="1" applyAlignment="1">
      <alignment horizontal="center" vertical="top" wrapText="1"/>
    </xf>
    <xf numFmtId="0" fontId="2" fillId="0" borderId="40" xfId="0" applyFont="1" applyBorder="1" applyAlignment="1">
      <alignment horizontal="center"/>
    </xf>
    <xf numFmtId="0" fontId="2" fillId="0" borderId="0" xfId="0" applyFont="1" applyAlignment="1">
      <alignment wrapText="1"/>
    </xf>
    <xf numFmtId="0" fontId="1" fillId="0" borderId="41" xfId="0" applyFont="1" applyBorder="1" applyAlignment="1">
      <alignment horizontal="center"/>
    </xf>
    <xf numFmtId="44" fontId="1" fillId="0" borderId="42" xfId="0" applyNumberFormat="1" applyFont="1" applyBorder="1"/>
    <xf numFmtId="44" fontId="1" fillId="0" borderId="43" xfId="0" applyNumberFormat="1" applyFont="1" applyBorder="1"/>
    <xf numFmtId="44" fontId="1" fillId="0" borderId="44" xfId="0" applyNumberFormat="1" applyFont="1" applyBorder="1"/>
    <xf numFmtId="0" fontId="1" fillId="0" borderId="5" xfId="0" applyFont="1" applyBorder="1" applyAlignment="1">
      <alignment horizontal="center"/>
    </xf>
    <xf numFmtId="44" fontId="1" fillId="0" borderId="45" xfId="0" applyNumberFormat="1" applyFont="1" applyBorder="1"/>
    <xf numFmtId="44" fontId="1" fillId="0" borderId="46" xfId="0" applyNumberFormat="1" applyFont="1" applyBorder="1"/>
    <xf numFmtId="44" fontId="1" fillId="0" borderId="47" xfId="0" applyNumberFormat="1" applyFont="1" applyBorder="1"/>
    <xf numFmtId="44" fontId="1" fillId="2" borderId="50" xfId="0" applyNumberFormat="1" applyFont="1" applyFill="1" applyBorder="1"/>
    <xf numFmtId="44" fontId="1" fillId="6" borderId="51" xfId="0" applyNumberFormat="1" applyFont="1" applyFill="1" applyBorder="1"/>
    <xf numFmtId="2" fontId="1" fillId="0" borderId="5" xfId="0" applyNumberFormat="1" applyFont="1" applyBorder="1" applyAlignment="1">
      <alignment horizontal="center"/>
    </xf>
    <xf numFmtId="164" fontId="1" fillId="0" borderId="5" xfId="0" applyNumberFormat="1" applyFont="1" applyBorder="1" applyAlignment="1">
      <alignment horizontal="center"/>
    </xf>
    <xf numFmtId="0" fontId="2" fillId="0" borderId="52" xfId="0" applyFont="1" applyBorder="1" applyAlignment="1">
      <alignment horizontal="left" wrapText="1"/>
    </xf>
    <xf numFmtId="0" fontId="2" fillId="0" borderId="53" xfId="0" applyFont="1" applyBorder="1" applyAlignment="1">
      <alignment horizontal="left" wrapText="1"/>
    </xf>
    <xf numFmtId="0" fontId="2" fillId="0" borderId="54" xfId="0" applyFont="1" applyBorder="1" applyAlignment="1">
      <alignment horizontal="left" wrapText="1"/>
    </xf>
    <xf numFmtId="0" fontId="1" fillId="0" borderId="56" xfId="0" applyFont="1" applyBorder="1" applyAlignment="1">
      <alignment horizontal="center"/>
    </xf>
    <xf numFmtId="0" fontId="1" fillId="0" borderId="57" xfId="0" applyFont="1" applyBorder="1" applyAlignment="1">
      <alignment horizontal="center"/>
    </xf>
    <xf numFmtId="0" fontId="1" fillId="0" borderId="3" xfId="0" applyFont="1" applyBorder="1" applyAlignment="1">
      <alignment horizontal="center"/>
    </xf>
    <xf numFmtId="0" fontId="2" fillId="4" borderId="20" xfId="0" applyFont="1" applyFill="1" applyBorder="1" applyAlignment="1">
      <alignment horizontal="right"/>
    </xf>
    <xf numFmtId="44" fontId="2" fillId="4" borderId="58" xfId="0" applyNumberFormat="1" applyFont="1" applyFill="1" applyBorder="1"/>
    <xf numFmtId="44" fontId="2" fillId="4" borderId="59" xfId="0" applyNumberFormat="1" applyFont="1" applyFill="1" applyBorder="1"/>
    <xf numFmtId="0" fontId="2" fillId="0" borderId="60" xfId="0" applyFont="1" applyBorder="1" applyAlignment="1">
      <alignment horizontal="center"/>
    </xf>
    <xf numFmtId="0" fontId="1" fillId="0" borderId="4" xfId="0" applyFont="1" applyBorder="1" applyAlignment="1">
      <alignment horizontal="center"/>
    </xf>
    <xf numFmtId="0" fontId="1" fillId="0" borderId="52" xfId="0" applyFont="1" applyBorder="1"/>
    <xf numFmtId="44" fontId="1" fillId="0" borderId="61" xfId="0" applyNumberFormat="1" applyFont="1" applyBorder="1"/>
    <xf numFmtId="165" fontId="1" fillId="0" borderId="5" xfId="0" applyNumberFormat="1" applyFont="1" applyBorder="1"/>
    <xf numFmtId="44" fontId="1" fillId="0" borderId="62" xfId="0" applyNumberFormat="1" applyFont="1" applyBorder="1"/>
    <xf numFmtId="0" fontId="1" fillId="11" borderId="48" xfId="0" applyFont="1" applyFill="1" applyBorder="1"/>
    <xf numFmtId="39" fontId="1" fillId="2" borderId="49" xfId="0" applyNumberFormat="1" applyFont="1" applyFill="1" applyBorder="1" applyAlignment="1">
      <alignment horizontal="center"/>
    </xf>
    <xf numFmtId="4" fontId="1" fillId="2" borderId="49" xfId="0" applyNumberFormat="1" applyFont="1" applyFill="1" applyBorder="1"/>
    <xf numFmtId="166" fontId="1" fillId="2" borderId="49" xfId="0" applyNumberFormat="1" applyFont="1" applyFill="1" applyBorder="1"/>
    <xf numFmtId="44" fontId="1" fillId="2" borderId="49" xfId="0" applyNumberFormat="1" applyFont="1" applyFill="1" applyBorder="1"/>
    <xf numFmtId="10" fontId="1" fillId="2" borderId="49" xfId="0" applyNumberFormat="1" applyFont="1" applyFill="1" applyBorder="1"/>
    <xf numFmtId="0" fontId="1" fillId="2" borderId="49" xfId="0" applyFont="1" applyFill="1" applyBorder="1"/>
    <xf numFmtId="0" fontId="1" fillId="0" borderId="3" xfId="0" applyFont="1" applyBorder="1"/>
    <xf numFmtId="0" fontId="1" fillId="0" borderId="6" xfId="0" applyFont="1" applyBorder="1" applyAlignment="1">
      <alignment horizontal="center"/>
    </xf>
    <xf numFmtId="44" fontId="1" fillId="0" borderId="63" xfId="0" applyNumberFormat="1" applyFont="1" applyBorder="1"/>
    <xf numFmtId="44" fontId="1" fillId="0" borderId="64" xfId="0" applyNumberFormat="1" applyFont="1" applyBorder="1"/>
    <xf numFmtId="0" fontId="2" fillId="0" borderId="52" xfId="0" applyFont="1" applyBorder="1" applyAlignment="1">
      <alignment horizontal="left"/>
    </xf>
    <xf numFmtId="0" fontId="2" fillId="0" borderId="53" xfId="0" applyFont="1" applyBorder="1" applyAlignment="1">
      <alignment horizontal="left"/>
    </xf>
    <xf numFmtId="0" fontId="2" fillId="0" borderId="54" xfId="0" applyFont="1" applyBorder="1" applyAlignment="1">
      <alignment horizontal="left"/>
    </xf>
    <xf numFmtId="0" fontId="1" fillId="0" borderId="0" xfId="0" applyFont="1" applyAlignment="1">
      <alignment horizontal="left" vertical="top" wrapText="1"/>
    </xf>
    <xf numFmtId="0" fontId="1" fillId="0" borderId="55" xfId="0" applyFont="1" applyBorder="1" applyAlignment="1">
      <alignment horizontal="left" vertical="top" wrapText="1"/>
    </xf>
    <xf numFmtId="0" fontId="2" fillId="4" borderId="65" xfId="0" applyFont="1" applyFill="1" applyBorder="1" applyAlignment="1">
      <alignment horizontal="right"/>
    </xf>
    <xf numFmtId="0" fontId="9" fillId="0" borderId="0" xfId="0" applyFont="1"/>
    <xf numFmtId="44" fontId="1" fillId="2" borderId="48" xfId="0" applyNumberFormat="1" applyFont="1" applyFill="1" applyBorder="1"/>
    <xf numFmtId="0" fontId="2" fillId="12" borderId="66" xfId="0" applyFont="1" applyFill="1" applyBorder="1" applyAlignment="1">
      <alignment horizontal="left"/>
    </xf>
    <xf numFmtId="0" fontId="2" fillId="12" borderId="67" xfId="0" applyFont="1" applyFill="1" applyBorder="1" applyAlignment="1">
      <alignment horizontal="left"/>
    </xf>
    <xf numFmtId="0" fontId="2" fillId="12" borderId="68" xfId="0" applyFont="1" applyFill="1" applyBorder="1" applyAlignment="1">
      <alignment horizontal="left"/>
    </xf>
    <xf numFmtId="0" fontId="9" fillId="0" borderId="53" xfId="0" applyFont="1" applyBorder="1"/>
    <xf numFmtId="0" fontId="1" fillId="0" borderId="52" xfId="0" applyFont="1" applyBorder="1" applyAlignment="1">
      <alignment horizontal="center"/>
    </xf>
    <xf numFmtId="44" fontId="1" fillId="0" borderId="53" xfId="0" applyNumberFormat="1" applyFont="1" applyBorder="1"/>
    <xf numFmtId="0" fontId="1" fillId="0" borderId="45" xfId="0" applyFont="1" applyBorder="1" applyAlignment="1">
      <alignment horizontal="center"/>
    </xf>
    <xf numFmtId="0" fontId="1" fillId="0" borderId="69" xfId="0" applyFont="1" applyBorder="1" applyAlignment="1">
      <alignment horizontal="center"/>
    </xf>
    <xf numFmtId="0" fontId="1" fillId="0" borderId="70" xfId="0" applyFont="1" applyBorder="1" applyAlignment="1">
      <alignment horizontal="center"/>
    </xf>
    <xf numFmtId="0" fontId="1" fillId="0" borderId="34" xfId="0" applyFont="1" applyBorder="1" applyAlignment="1">
      <alignment horizontal="center"/>
    </xf>
    <xf numFmtId="0" fontId="2" fillId="4" borderId="8" xfId="0" applyFont="1" applyFill="1" applyBorder="1" applyAlignment="1">
      <alignment horizontal="right"/>
    </xf>
    <xf numFmtId="44" fontId="2" fillId="4" borderId="8" xfId="0" applyNumberFormat="1" applyFont="1" applyFill="1" applyBorder="1"/>
    <xf numFmtId="0" fontId="9" fillId="0" borderId="45" xfId="0" applyFont="1" applyBorder="1" applyAlignment="1">
      <alignment wrapText="1"/>
    </xf>
    <xf numFmtId="44" fontId="2" fillId="0" borderId="64" xfId="0" applyNumberFormat="1" applyFont="1" applyBorder="1"/>
    <xf numFmtId="44" fontId="2" fillId="0" borderId="47" xfId="0" applyNumberFormat="1" applyFont="1" applyBorder="1"/>
    <xf numFmtId="44" fontId="1" fillId="0" borderId="57" xfId="0" applyNumberFormat="1" applyFont="1" applyBorder="1"/>
    <xf numFmtId="0" fontId="1" fillId="0" borderId="57" xfId="0" applyFont="1" applyBorder="1" applyAlignment="1">
      <alignment horizontal="left" wrapText="1"/>
    </xf>
    <xf numFmtId="0" fontId="1" fillId="0" borderId="3" xfId="0" applyFont="1" applyBorder="1" applyAlignment="1">
      <alignment horizontal="left" wrapText="1"/>
    </xf>
    <xf numFmtId="0" fontId="1" fillId="0" borderId="71" xfId="0" applyFont="1" applyBorder="1" applyAlignment="1">
      <alignment horizontal="left" wrapText="1"/>
    </xf>
    <xf numFmtId="0" fontId="2" fillId="4" borderId="20" xfId="0" applyFont="1" applyFill="1" applyBorder="1" applyAlignment="1">
      <alignment horizontal="right" wrapText="1"/>
    </xf>
    <xf numFmtId="0" fontId="9" fillId="0" borderId="4" xfId="0" applyFont="1" applyBorder="1"/>
    <xf numFmtId="44" fontId="1" fillId="0" borderId="4" xfId="0" applyNumberFormat="1" applyFont="1" applyBorder="1"/>
    <xf numFmtId="0" fontId="2" fillId="0" borderId="52" xfId="0" applyFont="1" applyBorder="1"/>
    <xf numFmtId="0" fontId="1" fillId="0" borderId="53" xfId="0" applyFont="1" applyBorder="1"/>
    <xf numFmtId="0" fontId="1" fillId="0" borderId="54" xfId="0" applyFont="1" applyBorder="1"/>
    <xf numFmtId="0" fontId="1" fillId="0" borderId="57" xfId="0" applyFont="1" applyBorder="1"/>
    <xf numFmtId="0" fontId="2" fillId="8" borderId="20" xfId="0" applyFont="1" applyFill="1" applyBorder="1" applyAlignment="1">
      <alignment horizontal="right"/>
    </xf>
    <xf numFmtId="0" fontId="1" fillId="9" borderId="72" xfId="0" applyFont="1" applyFill="1" applyBorder="1" applyAlignment="1">
      <alignment horizontal="left"/>
    </xf>
    <xf numFmtId="0" fontId="1" fillId="9" borderId="2" xfId="0" applyFont="1" applyFill="1" applyBorder="1" applyAlignment="1">
      <alignment horizontal="left"/>
    </xf>
    <xf numFmtId="0" fontId="1" fillId="9" borderId="67" xfId="0" applyFont="1" applyFill="1" applyBorder="1" applyAlignment="1">
      <alignment horizontal="left"/>
    </xf>
    <xf numFmtId="0" fontId="1" fillId="9" borderId="24" xfId="0" applyFont="1" applyFill="1" applyBorder="1" applyAlignment="1">
      <alignment horizontal="left"/>
    </xf>
    <xf numFmtId="44" fontId="2" fillId="9" borderId="58" xfId="0" applyNumberFormat="1" applyFont="1" applyFill="1" applyBorder="1"/>
    <xf numFmtId="0" fontId="1" fillId="7" borderId="72" xfId="0" applyFont="1" applyFill="1" applyBorder="1"/>
    <xf numFmtId="0" fontId="1" fillId="7" borderId="2" xfId="0" applyFont="1" applyFill="1" applyBorder="1"/>
    <xf numFmtId="10" fontId="1" fillId="2" borderId="20" xfId="0" applyNumberFormat="1" applyFont="1" applyFill="1" applyBorder="1"/>
    <xf numFmtId="0" fontId="1" fillId="13" borderId="2" xfId="0" applyFont="1" applyFill="1" applyBorder="1"/>
    <xf numFmtId="0" fontId="1" fillId="7" borderId="24" xfId="0" applyFont="1" applyFill="1" applyBorder="1"/>
    <xf numFmtId="44" fontId="2" fillId="7" borderId="58" xfId="0" applyNumberFormat="1" applyFont="1" applyFill="1" applyBorder="1" applyAlignment="1">
      <alignment horizontal="center"/>
    </xf>
    <xf numFmtId="2" fontId="2" fillId="7" borderId="58" xfId="0" applyNumberFormat="1" applyFont="1" applyFill="1" applyBorder="1"/>
    <xf numFmtId="0" fontId="1" fillId="0" borderId="55" xfId="0" applyFont="1" applyBorder="1" applyAlignment="1">
      <alignment horizontal="center"/>
    </xf>
    <xf numFmtId="0" fontId="1" fillId="11" borderId="50" xfId="0" applyFont="1" applyFill="1" applyBorder="1"/>
    <xf numFmtId="0" fontId="2" fillId="11" borderId="66" xfId="0" applyFont="1" applyFill="1" applyBorder="1"/>
    <xf numFmtId="0" fontId="1" fillId="0" borderId="53" xfId="0" applyFont="1" applyBorder="1" applyAlignment="1">
      <alignment horizontal="center"/>
    </xf>
    <xf numFmtId="44" fontId="2" fillId="0" borderId="54" xfId="0" applyNumberFormat="1" applyFont="1" applyBorder="1" applyAlignment="1">
      <alignment horizontal="right"/>
    </xf>
    <xf numFmtId="0" fontId="1" fillId="11" borderId="79" xfId="0" applyFont="1" applyFill="1" applyBorder="1"/>
    <xf numFmtId="44" fontId="2" fillId="8" borderId="20" xfId="0" applyNumberFormat="1" applyFont="1" applyFill="1" applyBorder="1" applyAlignment="1">
      <alignment horizontal="right"/>
    </xf>
    <xf numFmtId="44" fontId="1" fillId="8" borderId="20" xfId="0" applyNumberFormat="1" applyFont="1" applyFill="1" applyBorder="1"/>
    <xf numFmtId="44" fontId="2" fillId="8" borderId="20" xfId="0" applyNumberFormat="1" applyFont="1" applyFill="1" applyBorder="1"/>
    <xf numFmtId="0" fontId="1" fillId="0" borderId="80" xfId="0" applyFont="1" applyBorder="1"/>
    <xf numFmtId="0" fontId="1" fillId="0" borderId="80" xfId="0" applyFont="1" applyBorder="1" applyAlignment="1">
      <alignment horizontal="center"/>
    </xf>
    <xf numFmtId="44" fontId="1" fillId="0" borderId="3" xfId="0" applyNumberFormat="1" applyFont="1" applyBorder="1"/>
    <xf numFmtId="0" fontId="1" fillId="0" borderId="81" xfId="0" applyFont="1" applyBorder="1"/>
    <xf numFmtId="0" fontId="1" fillId="0" borderId="0" xfId="0" applyFont="1" applyAlignment="1">
      <alignment vertical="top" wrapText="1"/>
    </xf>
    <xf numFmtId="0" fontId="1" fillId="0" borderId="55" xfId="0" applyFont="1" applyBorder="1" applyAlignment="1">
      <alignment vertical="top" wrapText="1"/>
    </xf>
    <xf numFmtId="0" fontId="1" fillId="9" borderId="82" xfId="0" applyFont="1" applyFill="1" applyBorder="1"/>
    <xf numFmtId="0" fontId="2" fillId="9" borderId="82" xfId="0" applyFont="1" applyFill="1" applyBorder="1" applyAlignment="1">
      <alignment horizontal="right"/>
    </xf>
    <xf numFmtId="44" fontId="2" fillId="9" borderId="83" xfId="0" applyNumberFormat="1" applyFont="1" applyFill="1" applyBorder="1"/>
    <xf numFmtId="2" fontId="1" fillId="0" borderId="0" xfId="0" applyNumberFormat="1" applyFont="1" applyAlignment="1">
      <alignment wrapText="1"/>
    </xf>
    <xf numFmtId="2" fontId="2" fillId="0" borderId="34" xfId="0" applyNumberFormat="1" applyFont="1" applyBorder="1" applyAlignment="1">
      <alignment horizontal="left" wrapText="1"/>
    </xf>
    <xf numFmtId="0" fontId="2" fillId="0" borderId="0" xfId="0" applyFont="1" applyAlignment="1">
      <alignment horizontal="center" wrapText="1"/>
    </xf>
    <xf numFmtId="0" fontId="1" fillId="0" borderId="40" xfId="0" applyFont="1" applyBorder="1" applyAlignment="1">
      <alignment horizontal="center"/>
    </xf>
    <xf numFmtId="2" fontId="1" fillId="2" borderId="49" xfId="0" applyNumberFormat="1" applyFont="1" applyFill="1" applyBorder="1" applyAlignment="1">
      <alignment horizontal="center"/>
    </xf>
    <xf numFmtId="0" fontId="1" fillId="2" borderId="48" xfId="0" applyFont="1" applyFill="1" applyBorder="1" applyAlignment="1">
      <alignment horizontal="center"/>
    </xf>
    <xf numFmtId="44" fontId="10" fillId="2" borderId="50" xfId="0" applyNumberFormat="1" applyFont="1" applyFill="1" applyBorder="1" applyAlignment="1"/>
    <xf numFmtId="0" fontId="1" fillId="0" borderId="0" xfId="0" applyFont="1" applyAlignment="1"/>
    <xf numFmtId="0" fontId="1" fillId="11" borderId="48" xfId="0" applyFont="1" applyFill="1" applyBorder="1" applyAlignment="1">
      <alignment wrapText="1"/>
    </xf>
    <xf numFmtId="44" fontId="1" fillId="2" borderId="50" xfId="0" applyNumberFormat="1" applyFont="1" applyFill="1" applyBorder="1" applyAlignment="1"/>
    <xf numFmtId="0" fontId="1" fillId="0" borderId="81" xfId="0" applyFont="1" applyBorder="1" applyAlignment="1">
      <alignment horizontal="center"/>
    </xf>
    <xf numFmtId="0" fontId="1" fillId="0" borderId="57" xfId="0" applyFont="1" applyBorder="1" applyAlignment="1">
      <alignment horizontal="center" wrapText="1"/>
    </xf>
    <xf numFmtId="44" fontId="10" fillId="2" borderId="49" xfId="0" applyNumberFormat="1" applyFont="1" applyFill="1" applyBorder="1" applyAlignment="1"/>
    <xf numFmtId="0" fontId="1" fillId="0" borderId="3" xfId="0" applyFont="1" applyBorder="1" applyAlignment="1">
      <alignment wrapText="1"/>
    </xf>
    <xf numFmtId="0" fontId="9" fillId="0" borderId="0" xfId="0" applyFont="1" applyAlignment="1">
      <alignment wrapText="1"/>
    </xf>
    <xf numFmtId="0" fontId="9" fillId="11" borderId="48" xfId="0" applyFont="1" applyFill="1" applyBorder="1" applyAlignment="1">
      <alignment wrapText="1"/>
    </xf>
    <xf numFmtId="0" fontId="1" fillId="12" borderId="49" xfId="0" applyFont="1" applyFill="1" applyBorder="1" applyAlignment="1">
      <alignment horizontal="center"/>
    </xf>
    <xf numFmtId="44" fontId="1" fillId="12" borderId="48" xfId="0" applyNumberFormat="1" applyFont="1" applyFill="1" applyBorder="1" applyAlignment="1"/>
    <xf numFmtId="0" fontId="1" fillId="2" borderId="49" xfId="0" applyFont="1" applyFill="1" applyBorder="1" applyAlignment="1">
      <alignment horizontal="center"/>
    </xf>
    <xf numFmtId="44" fontId="1" fillId="2" borderId="48" xfId="0" applyNumberFormat="1" applyFont="1" applyFill="1" applyBorder="1" applyAlignment="1"/>
    <xf numFmtId="44" fontId="1" fillId="0" borderId="47" xfId="0" applyNumberFormat="1" applyFont="1" applyBorder="1" applyAlignment="1"/>
    <xf numFmtId="0" fontId="2" fillId="12" borderId="66" xfId="0" applyFont="1" applyFill="1" applyBorder="1" applyAlignment="1">
      <alignment horizontal="left" wrapText="1"/>
    </xf>
    <xf numFmtId="0" fontId="9" fillId="0" borderId="53" xfId="0" applyFont="1" applyBorder="1" applyAlignment="1">
      <alignment wrapText="1"/>
    </xf>
    <xf numFmtId="0" fontId="1" fillId="0" borderId="0" xfId="0" applyFont="1" applyAlignment="1">
      <alignment wrapText="1"/>
    </xf>
    <xf numFmtId="0" fontId="11" fillId="0" borderId="0" xfId="0" applyFont="1" applyAlignment="1">
      <alignment wrapText="1"/>
    </xf>
    <xf numFmtId="0" fontId="1" fillId="0" borderId="70" xfId="0" applyFont="1" applyBorder="1" applyAlignment="1">
      <alignment horizontal="center" wrapText="1"/>
    </xf>
    <xf numFmtId="0" fontId="1" fillId="3" borderId="48" xfId="0" applyFont="1" applyFill="1" applyBorder="1" applyAlignment="1">
      <alignment horizontal="center"/>
    </xf>
    <xf numFmtId="44" fontId="1" fillId="3" borderId="50" xfId="0" applyNumberFormat="1" applyFont="1" applyFill="1" applyBorder="1" applyAlignment="1"/>
    <xf numFmtId="0" fontId="9" fillId="0" borderId="4" xfId="0" applyFont="1" applyBorder="1" applyAlignment="1">
      <alignment wrapText="1"/>
    </xf>
    <xf numFmtId="0" fontId="2" fillId="0" borderId="52" xfId="0" applyFont="1" applyBorder="1" applyAlignment="1">
      <alignment wrapText="1"/>
    </xf>
    <xf numFmtId="0" fontId="1" fillId="0" borderId="57" xfId="0" applyFont="1" applyBorder="1" applyAlignment="1">
      <alignment wrapText="1"/>
    </xf>
    <xf numFmtId="0" fontId="1" fillId="9" borderId="2" xfId="0" applyFont="1" applyFill="1" applyBorder="1" applyAlignment="1">
      <alignment horizontal="left" wrapText="1"/>
    </xf>
    <xf numFmtId="0" fontId="1" fillId="7" borderId="2" xfId="0" applyFont="1" applyFill="1" applyBorder="1" applyAlignment="1">
      <alignment wrapText="1"/>
    </xf>
    <xf numFmtId="2" fontId="2" fillId="11" borderId="58" xfId="0" applyNumberFormat="1" applyFont="1" applyFill="1" applyBorder="1"/>
    <xf numFmtId="0" fontId="1" fillId="11" borderId="79" xfId="0" applyFont="1" applyFill="1" applyBorder="1" applyAlignment="1">
      <alignment wrapText="1"/>
    </xf>
    <xf numFmtId="44" fontId="1" fillId="0" borderId="71" xfId="0" applyNumberFormat="1" applyFont="1" applyBorder="1"/>
    <xf numFmtId="44" fontId="2" fillId="8" borderId="90" xfId="0" applyNumberFormat="1" applyFont="1" applyFill="1" applyBorder="1" applyAlignment="1">
      <alignment horizontal="right"/>
    </xf>
    <xf numFmtId="44" fontId="1" fillId="8" borderId="91" xfId="0" applyNumberFormat="1" applyFont="1" applyFill="1" applyBorder="1"/>
    <xf numFmtId="0" fontId="1" fillId="0" borderId="53" xfId="0" applyFont="1" applyBorder="1" applyAlignment="1">
      <alignment horizontal="right" wrapText="1"/>
    </xf>
    <xf numFmtId="0" fontId="1" fillId="9" borderId="82" xfId="0" applyFont="1" applyFill="1" applyBorder="1" applyAlignment="1">
      <alignment wrapText="1"/>
    </xf>
    <xf numFmtId="44" fontId="0" fillId="0" borderId="0" xfId="0" applyNumberFormat="1" applyFont="1" applyAlignment="1"/>
    <xf numFmtId="44" fontId="1" fillId="0" borderId="51" xfId="0" applyNumberFormat="1" applyFont="1" applyBorder="1"/>
    <xf numFmtId="0" fontId="14" fillId="0" borderId="0" xfId="0" applyFont="1" applyAlignment="1">
      <alignment wrapText="1"/>
    </xf>
    <xf numFmtId="0" fontId="14" fillId="0" borderId="0" xfId="0" applyFont="1"/>
    <xf numFmtId="0" fontId="1" fillId="0" borderId="49" xfId="0" applyFont="1" applyBorder="1" applyAlignment="1">
      <alignment horizontal="center"/>
    </xf>
    <xf numFmtId="6" fontId="1" fillId="0" borderId="0" xfId="0" applyNumberFormat="1" applyFont="1" applyAlignment="1"/>
    <xf numFmtId="6" fontId="1" fillId="0" borderId="0" xfId="0" applyNumberFormat="1" applyFont="1"/>
    <xf numFmtId="8" fontId="1" fillId="0" borderId="0" xfId="0" applyNumberFormat="1" applyFont="1"/>
    <xf numFmtId="8" fontId="0" fillId="0" borderId="0" xfId="0" applyNumberFormat="1" applyFont="1" applyAlignment="1"/>
    <xf numFmtId="6" fontId="18" fillId="0" borderId="0" xfId="0" applyNumberFormat="1" applyFont="1"/>
    <xf numFmtId="8" fontId="18" fillId="0" borderId="0" xfId="0" applyNumberFormat="1" applyFont="1" applyAlignment="1"/>
    <xf numFmtId="0" fontId="4" fillId="0" borderId="26" xfId="0" applyFont="1" applyBorder="1" applyAlignment="1">
      <alignment horizontal="center"/>
    </xf>
    <xf numFmtId="0" fontId="7" fillId="0" borderId="27" xfId="0" applyFont="1" applyBorder="1"/>
    <xf numFmtId="0" fontId="7" fillId="0" borderId="28" xfId="0" applyFont="1" applyBorder="1"/>
    <xf numFmtId="0" fontId="1" fillId="0" borderId="45" xfId="0" applyFont="1" applyBorder="1" applyAlignment="1">
      <alignment horizontal="left" vertical="top" wrapText="1"/>
    </xf>
    <xf numFmtId="0" fontId="0" fillId="0" borderId="0" xfId="0" applyFont="1" applyAlignment="1"/>
    <xf numFmtId="0" fontId="7" fillId="0" borderId="55" xfId="0" applyFont="1" applyBorder="1"/>
    <xf numFmtId="0" fontId="7" fillId="0" borderId="45" xfId="0" applyFont="1" applyBorder="1"/>
    <xf numFmtId="0" fontId="7" fillId="0" borderId="74" xfId="0" applyFont="1" applyBorder="1"/>
    <xf numFmtId="0" fontId="7" fillId="0" borderId="75" xfId="0" applyFont="1" applyBorder="1"/>
    <xf numFmtId="0" fontId="2" fillId="0" borderId="45" xfId="0" applyFont="1" applyBorder="1" applyAlignment="1">
      <alignment vertical="center" wrapText="1"/>
    </xf>
    <xf numFmtId="0" fontId="1" fillId="0" borderId="45" xfId="0" applyFont="1" applyBorder="1" applyAlignment="1">
      <alignment vertical="top" wrapText="1"/>
    </xf>
    <xf numFmtId="0" fontId="16" fillId="0" borderId="76" xfId="0" applyFont="1" applyBorder="1" applyAlignment="1">
      <alignment horizontal="left" vertical="top" wrapText="1"/>
    </xf>
    <xf numFmtId="0" fontId="0" fillId="0" borderId="77" xfId="0" applyFont="1" applyBorder="1" applyAlignment="1">
      <alignment horizontal="left" vertical="top" wrapText="1"/>
    </xf>
    <xf numFmtId="0" fontId="0" fillId="0" borderId="78" xfId="0" applyFont="1" applyBorder="1" applyAlignment="1">
      <alignment horizontal="left" vertical="top" wrapText="1"/>
    </xf>
    <xf numFmtId="0" fontId="16" fillId="0" borderId="0" xfId="0" applyFont="1" applyAlignment="1">
      <alignment vertical="top" wrapText="1"/>
    </xf>
    <xf numFmtId="0" fontId="0" fillId="0" borderId="0" xfId="0" applyFont="1" applyAlignment="1">
      <alignment vertical="top"/>
    </xf>
    <xf numFmtId="0" fontId="2" fillId="11" borderId="87" xfId="0" applyFont="1" applyFill="1" applyBorder="1" applyAlignment="1">
      <alignment wrapText="1"/>
    </xf>
    <xf numFmtId="0" fontId="7" fillId="0" borderId="88" xfId="0" applyFont="1" applyBorder="1"/>
    <xf numFmtId="0" fontId="7" fillId="0" borderId="89" xfId="0" applyFont="1" applyBorder="1"/>
    <xf numFmtId="0" fontId="1" fillId="11" borderId="73" xfId="0" applyFont="1" applyFill="1" applyBorder="1" applyAlignment="1">
      <alignment wrapText="1"/>
    </xf>
    <xf numFmtId="0" fontId="7" fillId="0" borderId="57" xfId="0" applyFont="1" applyBorder="1"/>
    <xf numFmtId="0" fontId="7" fillId="0" borderId="3" xfId="0" applyFont="1" applyBorder="1"/>
    <xf numFmtId="0" fontId="7" fillId="0" borderId="71" xfId="0" applyFont="1" applyBorder="1"/>
    <xf numFmtId="0" fontId="1" fillId="0" borderId="84" xfId="0" applyFont="1" applyBorder="1" applyAlignment="1">
      <alignment horizontal="left" vertical="top" wrapText="1"/>
    </xf>
    <xf numFmtId="0" fontId="1" fillId="0" borderId="85" xfId="0" applyFont="1" applyBorder="1" applyAlignment="1">
      <alignment horizontal="left" vertical="top" wrapText="1"/>
    </xf>
    <xf numFmtId="0" fontId="1" fillId="0" borderId="86" xfId="0" applyFont="1" applyBorder="1" applyAlignment="1">
      <alignment horizontal="left" vertical="top" wrapText="1"/>
    </xf>
    <xf numFmtId="0" fontId="1" fillId="0" borderId="76" xfId="0" applyFont="1" applyBorder="1" applyAlignment="1">
      <alignment horizontal="left" vertical="top" wrapText="1"/>
    </xf>
    <xf numFmtId="0" fontId="14" fillId="0" borderId="77" xfId="0" applyFont="1" applyBorder="1" applyAlignment="1">
      <alignment horizontal="left" vertical="top" wrapText="1"/>
    </xf>
    <xf numFmtId="0" fontId="14" fillId="0" borderId="78" xfId="0" applyFont="1" applyBorder="1" applyAlignment="1">
      <alignment horizontal="left" vertical="top" wrapText="1"/>
    </xf>
    <xf numFmtId="0" fontId="16" fillId="0" borderId="77" xfId="0" applyFont="1" applyBorder="1" applyAlignment="1">
      <alignment horizontal="left" vertical="top" wrapText="1"/>
    </xf>
    <xf numFmtId="0" fontId="16" fillId="0" borderId="78" xfId="0" applyFont="1" applyBorder="1" applyAlignment="1">
      <alignment horizontal="left" vertical="top" wrapText="1"/>
    </xf>
    <xf numFmtId="0" fontId="15" fillId="0" borderId="76" xfId="0" applyFont="1" applyBorder="1" applyAlignment="1">
      <alignment horizontal="left" vertical="top" wrapText="1"/>
    </xf>
    <xf numFmtId="0" fontId="7" fillId="0" borderId="77" xfId="0" applyFont="1" applyBorder="1" applyAlignment="1">
      <alignment horizontal="left" vertical="top" wrapText="1"/>
    </xf>
    <xf numFmtId="0" fontId="7" fillId="0" borderId="78" xfId="0" applyFont="1" applyBorder="1" applyAlignment="1">
      <alignment horizontal="left" vertical="top" wrapText="1"/>
    </xf>
    <xf numFmtId="0" fontId="7" fillId="0" borderId="76" xfId="0" applyFont="1" applyBorder="1" applyAlignment="1">
      <alignment horizontal="left" vertical="top" wrapText="1"/>
    </xf>
    <xf numFmtId="0" fontId="19" fillId="0" borderId="76" xfId="0" applyFont="1" applyBorder="1" applyAlignment="1">
      <alignment horizontal="left" vertical="top" wrapText="1"/>
    </xf>
    <xf numFmtId="0" fontId="19" fillId="0" borderId="77" xfId="0" applyFont="1" applyBorder="1" applyAlignment="1">
      <alignment horizontal="left" vertical="top" wrapText="1"/>
    </xf>
    <xf numFmtId="0" fontId="19" fillId="0" borderId="78" xfId="0" applyFont="1" applyBorder="1" applyAlignment="1">
      <alignment horizontal="left" vertical="top" wrapText="1"/>
    </xf>
    <xf numFmtId="4" fontId="10" fillId="14" borderId="49" xfId="0" applyNumberFormat="1" applyFont="1" applyFill="1" applyBorder="1" applyAlignment="1"/>
    <xf numFmtId="166" fontId="1" fillId="14" borderId="49" xfId="0" applyNumberFormat="1" applyFont="1" applyFill="1" applyBorder="1" applyAlignment="1"/>
    <xf numFmtId="166" fontId="1" fillId="14" borderId="49" xfId="0" applyNumberFormat="1" applyFont="1" applyFill="1" applyBorder="1"/>
    <xf numFmtId="4" fontId="1" fillId="14" borderId="49" xfId="0" applyNumberFormat="1" applyFont="1" applyFill="1" applyBorder="1"/>
    <xf numFmtId="44" fontId="10" fillId="14" borderId="49" xfId="0" applyNumberFormat="1" applyFont="1" applyFill="1" applyBorder="1" applyAlignment="1"/>
    <xf numFmtId="10" fontId="1" fillId="14" borderId="49" xfId="0" applyNumberFormat="1" applyFont="1" applyFill="1" applyBorder="1"/>
    <xf numFmtId="44" fontId="1" fillId="15" borderId="51" xfId="0" applyNumberFormat="1" applyFont="1" applyFill="1" applyBorder="1"/>
    <xf numFmtId="44" fontId="2" fillId="16" borderId="59" xfId="0" applyNumberFormat="1" applyFont="1" applyFill="1" applyBorder="1"/>
    <xf numFmtId="44" fontId="1" fillId="0" borderId="47" xfId="0" applyNumberFormat="1" applyFont="1" applyFill="1" applyBorder="1"/>
    <xf numFmtId="44" fontId="1" fillId="0" borderId="47" xfId="0" applyNumberFormat="1" applyFont="1" applyFill="1" applyBorder="1" applyAlignment="1"/>
    <xf numFmtId="0" fontId="7" fillId="0" borderId="55" xfId="0" applyFont="1" applyBorder="1" applyAlignment="1"/>
    <xf numFmtId="0" fontId="7" fillId="0" borderId="45" xfId="0" applyFont="1" applyBorder="1" applyAlignment="1"/>
    <xf numFmtId="0" fontId="2" fillId="11" borderId="73" xfId="0" applyFont="1" applyFill="1" applyBorder="1" applyAlignment="1"/>
    <xf numFmtId="0" fontId="7" fillId="0" borderId="74" xfId="0" applyFont="1" applyBorder="1" applyAlignment="1"/>
    <xf numFmtId="0" fontId="7" fillId="0" borderId="75" xfId="0" applyFont="1" applyBorder="1" applyAlignment="1"/>
    <xf numFmtId="0" fontId="7" fillId="0" borderId="76" xfId="0" applyFont="1" applyBorder="1" applyAlignment="1"/>
    <xf numFmtId="0" fontId="7" fillId="0" borderId="77" xfId="0" applyFont="1" applyBorder="1" applyAlignment="1"/>
    <xf numFmtId="0" fontId="7" fillId="0" borderId="78"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G1000"/>
  <sheetViews>
    <sheetView tabSelected="1" topLeftCell="A34" workbookViewId="0">
      <selection activeCell="C55" sqref="C55"/>
    </sheetView>
  </sheetViews>
  <sheetFormatPr defaultColWidth="14.42578125" defaultRowHeight="15" customHeight="1" x14ac:dyDescent="0.2"/>
  <cols>
    <col min="1" max="1" width="5.28515625" style="246" customWidth="1"/>
    <col min="2" max="2" width="21.7109375" style="246" customWidth="1"/>
    <col min="3" max="3" width="42.7109375" style="246" customWidth="1"/>
    <col min="4" max="4" width="22.85546875" style="246" customWidth="1"/>
    <col min="5" max="6" width="21.7109375" style="246" customWidth="1"/>
    <col min="7" max="26" width="9.140625" style="246" customWidth="1"/>
    <col min="27" max="16384" width="14.42578125" style="246"/>
  </cols>
  <sheetData>
    <row r="1" spans="2:7" ht="12.75" customHeight="1" x14ac:dyDescent="0.2"/>
    <row r="2" spans="2:7" ht="12.75" customHeight="1" x14ac:dyDescent="0.2"/>
    <row r="3" spans="2:7" ht="12.75" customHeight="1" x14ac:dyDescent="0.2">
      <c r="B3" s="1"/>
      <c r="C3" s="1"/>
      <c r="D3" s="1"/>
      <c r="E3" s="1"/>
      <c r="F3" s="1"/>
    </row>
    <row r="4" spans="2:7" ht="12.75" customHeight="1" x14ac:dyDescent="0.2">
      <c r="B4" s="2" t="s">
        <v>0</v>
      </c>
      <c r="C4" s="3" t="s">
        <v>1</v>
      </c>
      <c r="D4" s="4"/>
      <c r="E4" s="4" t="s">
        <v>2</v>
      </c>
      <c r="F4" s="5" t="s">
        <v>194</v>
      </c>
      <c r="G4" s="6"/>
    </row>
    <row r="5" spans="2:7" ht="12.75" customHeight="1" x14ac:dyDescent="0.2">
      <c r="B5" s="4"/>
      <c r="C5" s="7"/>
      <c r="D5" s="7"/>
      <c r="E5" s="8"/>
      <c r="F5" s="9"/>
    </row>
    <row r="6" spans="2:7" ht="12.75" customHeight="1" x14ac:dyDescent="0.2">
      <c r="B6" s="10" t="s">
        <v>3</v>
      </c>
      <c r="C6" s="11">
        <v>100049469</v>
      </c>
      <c r="D6" s="10"/>
      <c r="E6" s="10" t="s">
        <v>4</v>
      </c>
      <c r="F6" s="12"/>
    </row>
    <row r="7" spans="2:7" ht="18" customHeight="1" x14ac:dyDescent="0.2">
      <c r="B7" s="2" t="s">
        <v>5</v>
      </c>
      <c r="C7" s="13">
        <v>105486</v>
      </c>
      <c r="D7" s="14"/>
      <c r="E7" s="2" t="s">
        <v>6</v>
      </c>
      <c r="F7" s="13" t="s">
        <v>7</v>
      </c>
    </row>
    <row r="8" spans="2:7" ht="12.75" customHeight="1" x14ac:dyDescent="0.2">
      <c r="B8" s="4"/>
      <c r="C8" s="10"/>
      <c r="D8" s="14"/>
      <c r="E8" s="4"/>
      <c r="F8" s="7"/>
    </row>
    <row r="9" spans="2:7" ht="12.75" customHeight="1" x14ac:dyDescent="0.2">
      <c r="B9" s="4"/>
      <c r="C9" s="10"/>
      <c r="D9" s="14"/>
      <c r="E9" s="4"/>
      <c r="F9" s="15" t="s">
        <v>8</v>
      </c>
    </row>
    <row r="10" spans="2:7" ht="12.75" customHeight="1" x14ac:dyDescent="0.2">
      <c r="B10" s="10" t="s">
        <v>9</v>
      </c>
      <c r="C10" s="10"/>
      <c r="E10" s="2" t="s">
        <v>10</v>
      </c>
      <c r="F10" s="16"/>
    </row>
    <row r="11" spans="2:7" ht="12.75" customHeight="1" x14ac:dyDescent="0.2">
      <c r="B11" s="17"/>
      <c r="C11" s="3"/>
      <c r="D11" s="14"/>
      <c r="E11" s="2" t="s">
        <v>11</v>
      </c>
      <c r="F11" s="16"/>
    </row>
    <row r="12" spans="2:7" ht="12.75" customHeight="1" x14ac:dyDescent="0.2">
      <c r="B12" s="2" t="s">
        <v>12</v>
      </c>
      <c r="C12" s="7"/>
      <c r="D12" s="14"/>
      <c r="E12" s="2" t="s">
        <v>13</v>
      </c>
      <c r="F12" s="16"/>
    </row>
    <row r="13" spans="2:7" ht="12.75" customHeight="1" x14ac:dyDescent="0.2">
      <c r="B13" s="2" t="s">
        <v>14</v>
      </c>
      <c r="C13" s="5"/>
      <c r="D13" s="14"/>
      <c r="E13" s="4" t="s">
        <v>15</v>
      </c>
      <c r="F13" s="16"/>
    </row>
    <row r="14" spans="2:7" ht="12.75" customHeight="1" x14ac:dyDescent="0.2">
      <c r="B14" s="10" t="s">
        <v>16</v>
      </c>
      <c r="C14" s="13">
        <v>3</v>
      </c>
      <c r="D14" s="14"/>
      <c r="F14" s="16"/>
    </row>
    <row r="15" spans="2:7" ht="12.75" customHeight="1" x14ac:dyDescent="0.2">
      <c r="B15" s="4"/>
      <c r="C15" s="10"/>
      <c r="D15" s="10"/>
      <c r="E15" s="4" t="s">
        <v>17</v>
      </c>
      <c r="F15" s="16"/>
    </row>
    <row r="16" spans="2:7" ht="12.75" customHeight="1" x14ac:dyDescent="0.2">
      <c r="B16" s="1"/>
      <c r="C16" s="1"/>
      <c r="D16" s="1"/>
      <c r="E16" s="1"/>
      <c r="F16" s="18"/>
    </row>
    <row r="17" spans="2:6" ht="12.75" customHeight="1" x14ac:dyDescent="0.2">
      <c r="B17" s="19"/>
      <c r="C17" s="19"/>
      <c r="D17" s="19"/>
      <c r="E17" s="19"/>
      <c r="F17" s="19"/>
    </row>
    <row r="18" spans="2:6" ht="12.75" customHeight="1" x14ac:dyDescent="0.2">
      <c r="B18" s="20" t="s">
        <v>18</v>
      </c>
      <c r="C18" s="20" t="s">
        <v>19</v>
      </c>
      <c r="D18" s="20" t="s">
        <v>20</v>
      </c>
      <c r="E18" s="20" t="s">
        <v>21</v>
      </c>
      <c r="F18" s="20" t="s">
        <v>22</v>
      </c>
    </row>
    <row r="19" spans="2:6" ht="12.75" customHeight="1" x14ac:dyDescent="0.2">
      <c r="B19" s="21"/>
      <c r="C19" s="21"/>
      <c r="D19" s="22"/>
      <c r="E19" s="22"/>
      <c r="F19" s="22"/>
    </row>
    <row r="20" spans="2:6" ht="18" customHeight="1" x14ac:dyDescent="0.2">
      <c r="B20" s="23">
        <v>100</v>
      </c>
      <c r="C20" s="24" t="s">
        <v>23</v>
      </c>
      <c r="D20" s="25">
        <f>'Instruction '!G29</f>
        <v>0</v>
      </c>
      <c r="E20" s="26">
        <f>'Support Services'!G26</f>
        <v>1337800.5</v>
      </c>
      <c r="F20" s="27">
        <f t="shared" ref="F20:F23" si="0">SUM(D20+E20)</f>
        <v>1337800.5</v>
      </c>
    </row>
    <row r="21" spans="2:6" ht="18" customHeight="1" x14ac:dyDescent="0.2">
      <c r="B21" s="23">
        <v>200</v>
      </c>
      <c r="C21" s="24" t="s">
        <v>24</v>
      </c>
      <c r="D21" s="28">
        <f>'Instruction '!G48</f>
        <v>0</v>
      </c>
      <c r="E21" s="26">
        <f>'Support Services'!G44</f>
        <v>535526.32550000004</v>
      </c>
      <c r="F21" s="27">
        <f t="shared" si="0"/>
        <v>535526.32550000004</v>
      </c>
    </row>
    <row r="22" spans="2:6" ht="18.75" customHeight="1" x14ac:dyDescent="0.2">
      <c r="B22" s="23">
        <v>300</v>
      </c>
      <c r="C22" s="24" t="s">
        <v>25</v>
      </c>
      <c r="D22" s="26">
        <f>'Instruction '!G64</f>
        <v>0</v>
      </c>
      <c r="E22" s="26">
        <f>'Support Services'!G69</f>
        <v>179420</v>
      </c>
      <c r="F22" s="27">
        <f t="shared" si="0"/>
        <v>179420</v>
      </c>
    </row>
    <row r="23" spans="2:6" ht="18.75" customHeight="1" x14ac:dyDescent="0.2">
      <c r="B23" s="23">
        <v>400</v>
      </c>
      <c r="C23" s="24" t="s">
        <v>26</v>
      </c>
      <c r="D23" s="26">
        <f>'Instruction '!G77</f>
        <v>0</v>
      </c>
      <c r="E23" s="26">
        <f>'Support Services'!G82</f>
        <v>22850</v>
      </c>
      <c r="F23" s="27">
        <f t="shared" si="0"/>
        <v>22850</v>
      </c>
    </row>
    <row r="24" spans="2:6" ht="18.75" customHeight="1" x14ac:dyDescent="0.2">
      <c r="B24" s="29">
        <v>500</v>
      </c>
      <c r="C24" s="30" t="s">
        <v>27</v>
      </c>
      <c r="D24" s="31">
        <f>'Instruction '!G82+'Instruction '!G86</f>
        <v>0</v>
      </c>
      <c r="E24" s="31">
        <f>'Support Services'!G87+'Support Services'!G91</f>
        <v>0</v>
      </c>
      <c r="F24" s="32"/>
    </row>
    <row r="25" spans="2:6" ht="18.75" customHeight="1" x14ac:dyDescent="0.2">
      <c r="B25" s="33"/>
      <c r="C25" s="30" t="s">
        <v>28</v>
      </c>
      <c r="D25" s="31">
        <f>'Instruction '!G106+'Instruction '!G110</f>
        <v>0</v>
      </c>
      <c r="E25" s="31">
        <f>'Support Services'!G111+'Support Services'!G115</f>
        <v>4600</v>
      </c>
      <c r="F25" s="34"/>
    </row>
    <row r="26" spans="2:6" ht="18.75" customHeight="1" x14ac:dyDescent="0.2">
      <c r="B26" s="33"/>
      <c r="C26" s="30" t="s">
        <v>29</v>
      </c>
      <c r="D26" s="31">
        <f>'Instruction '!G90+'Instruction '!G94+'Instruction '!G98+'Instruction '!G102+'Instruction '!G118</f>
        <v>0</v>
      </c>
      <c r="E26" s="31">
        <f>'Support Services'!G95+'Support Services'!G99+'Support Services'!G103+'Support Services'!G107+'Support Services'!G122</f>
        <v>13623</v>
      </c>
      <c r="F26" s="35"/>
    </row>
    <row r="27" spans="2:6" ht="17.25" customHeight="1" x14ac:dyDescent="0.2">
      <c r="B27" s="36"/>
      <c r="C27" s="37" t="s">
        <v>30</v>
      </c>
      <c r="D27" s="25">
        <f t="shared" ref="D27:E27" si="1">SUM(D24:D26)</f>
        <v>0</v>
      </c>
      <c r="E27" s="25">
        <f t="shared" si="1"/>
        <v>18223</v>
      </c>
      <c r="F27" s="26">
        <f>SUM(D27+E27)</f>
        <v>18223</v>
      </c>
    </row>
    <row r="28" spans="2:6" ht="18" customHeight="1" x14ac:dyDescent="0.2">
      <c r="B28" s="29">
        <v>600</v>
      </c>
      <c r="C28" s="30" t="s">
        <v>31</v>
      </c>
      <c r="D28" s="31">
        <f>'Instruction '!G128</f>
        <v>0</v>
      </c>
      <c r="E28" s="31">
        <f>'Support Services'!G137</f>
        <v>26289.53</v>
      </c>
      <c r="F28" s="34"/>
    </row>
    <row r="29" spans="2:6" ht="18" customHeight="1" x14ac:dyDescent="0.2">
      <c r="B29" s="33"/>
      <c r="C29" s="30" t="s">
        <v>32</v>
      </c>
      <c r="D29" s="31">
        <f>'Instruction '!G132</f>
        <v>0</v>
      </c>
      <c r="E29" s="31">
        <f>'Support Services'!G140</f>
        <v>0</v>
      </c>
      <c r="F29" s="34"/>
    </row>
    <row r="30" spans="2:6" ht="17.25" customHeight="1" x14ac:dyDescent="0.2">
      <c r="B30" s="33"/>
      <c r="C30" s="30" t="s">
        <v>33</v>
      </c>
      <c r="D30" s="31">
        <f>'Instruction '!G137</f>
        <v>0</v>
      </c>
      <c r="E30" s="31">
        <f>'Support Services'!G145</f>
        <v>25949.99</v>
      </c>
      <c r="F30" s="34"/>
    </row>
    <row r="31" spans="2:6" ht="17.25" customHeight="1" x14ac:dyDescent="0.2">
      <c r="B31" s="33"/>
      <c r="C31" s="30" t="s">
        <v>34</v>
      </c>
      <c r="D31" s="31">
        <f>'Instruction '!G142</f>
        <v>0</v>
      </c>
      <c r="E31" s="31">
        <f>'Support Services'!G150</f>
        <v>0</v>
      </c>
      <c r="F31" s="34"/>
    </row>
    <row r="32" spans="2:6" ht="18.75" customHeight="1" x14ac:dyDescent="0.2">
      <c r="B32" s="33"/>
      <c r="C32" s="38" t="s">
        <v>35</v>
      </c>
      <c r="D32" s="31">
        <f>'Instruction '!G147</f>
        <v>0</v>
      </c>
      <c r="E32" s="31">
        <f>'Support Services'!G155</f>
        <v>15000</v>
      </c>
      <c r="F32" s="34"/>
    </row>
    <row r="33" spans="2:7" ht="18.75" customHeight="1" x14ac:dyDescent="0.2">
      <c r="B33" s="33"/>
      <c r="C33" s="30" t="s">
        <v>36</v>
      </c>
      <c r="D33" s="31">
        <f>'Instruction '!G151</f>
        <v>0</v>
      </c>
      <c r="E33" s="31">
        <f>'Support Services'!G159</f>
        <v>0</v>
      </c>
      <c r="F33" s="34"/>
    </row>
    <row r="34" spans="2:7" ht="18.75" customHeight="1" x14ac:dyDescent="0.2">
      <c r="B34" s="33"/>
      <c r="C34" s="30" t="s">
        <v>37</v>
      </c>
      <c r="D34" s="31">
        <f>'Instruction '!G155</f>
        <v>0</v>
      </c>
      <c r="E34" s="31">
        <f>'Support Services'!G165</f>
        <v>6724.65</v>
      </c>
      <c r="F34" s="34"/>
    </row>
    <row r="35" spans="2:7" ht="18" customHeight="1" x14ac:dyDescent="0.2">
      <c r="B35" s="33"/>
      <c r="C35" s="30" t="s">
        <v>38</v>
      </c>
      <c r="D35" s="31">
        <f>'Instruction '!G181</f>
        <v>0</v>
      </c>
      <c r="E35" s="31">
        <f>'Support Services'!G170</f>
        <v>2450</v>
      </c>
      <c r="F35" s="34"/>
    </row>
    <row r="36" spans="2:7" ht="18" customHeight="1" x14ac:dyDescent="0.2">
      <c r="B36" s="36"/>
      <c r="C36" s="37" t="s">
        <v>39</v>
      </c>
      <c r="D36" s="25">
        <f t="shared" ref="D36:E36" si="2">SUM(D28:D35)</f>
        <v>0</v>
      </c>
      <c r="E36" s="25">
        <f t="shared" si="2"/>
        <v>76414.17</v>
      </c>
      <c r="F36" s="26">
        <f>SUM(D36+E36)</f>
        <v>76414.17</v>
      </c>
    </row>
    <row r="37" spans="2:7" ht="18" customHeight="1" x14ac:dyDescent="0.2">
      <c r="B37" s="29">
        <v>800</v>
      </c>
      <c r="C37" s="30" t="s">
        <v>40</v>
      </c>
      <c r="D37" s="31">
        <f>'Instruction '!G171</f>
        <v>0</v>
      </c>
      <c r="E37" s="31">
        <f>'Support Services'!G189</f>
        <v>2750</v>
      </c>
      <c r="F37" s="34"/>
    </row>
    <row r="38" spans="2:7" ht="19.5" customHeight="1" x14ac:dyDescent="0.2">
      <c r="B38" s="33"/>
      <c r="C38" s="30" t="s">
        <v>41</v>
      </c>
      <c r="D38" s="31">
        <f>'Instruction '!G176</f>
        <v>0</v>
      </c>
      <c r="E38" s="31">
        <f>'Support Services'!G194</f>
        <v>0</v>
      </c>
      <c r="F38" s="34"/>
    </row>
    <row r="39" spans="2:7" ht="15" customHeight="1" x14ac:dyDescent="0.2">
      <c r="B39" s="33"/>
      <c r="C39" s="39" t="s">
        <v>42</v>
      </c>
      <c r="D39" s="31">
        <v>0</v>
      </c>
      <c r="E39" s="31">
        <f>'Support Services'!G199</f>
        <v>0</v>
      </c>
      <c r="F39" s="35"/>
    </row>
    <row r="40" spans="2:7" ht="18.75" customHeight="1" x14ac:dyDescent="0.2">
      <c r="B40" s="36"/>
      <c r="C40" s="37" t="s">
        <v>43</v>
      </c>
      <c r="D40" s="25">
        <f t="shared" ref="D40:E40" si="3">SUM(D37:D39)</f>
        <v>0</v>
      </c>
      <c r="E40" s="25">
        <f t="shared" si="3"/>
        <v>2750</v>
      </c>
      <c r="F40" s="26">
        <f>SUM(D40+E40)</f>
        <v>2750</v>
      </c>
    </row>
    <row r="41" spans="2:7" ht="18.75" customHeight="1" x14ac:dyDescent="0.2">
      <c r="B41" s="40" t="s">
        <v>44</v>
      </c>
      <c r="C41" s="41"/>
      <c r="D41" s="42">
        <v>0</v>
      </c>
      <c r="E41" s="42">
        <f>SUM(E20+E21+E22+E23+E27+E36+E40)</f>
        <v>2172983.9955000002</v>
      </c>
      <c r="F41" s="43">
        <f>SUM(F20:F40)</f>
        <v>2172983.9955000002</v>
      </c>
    </row>
    <row r="42" spans="2:7" ht="19.5" customHeight="1" x14ac:dyDescent="0.25">
      <c r="B42" s="44" t="s">
        <v>45</v>
      </c>
      <c r="C42" s="45" t="s">
        <v>46</v>
      </c>
      <c r="D42" s="46">
        <v>0</v>
      </c>
      <c r="E42" s="46">
        <v>0</v>
      </c>
      <c r="F42" s="47">
        <f>SUM(D42:E42)</f>
        <v>0</v>
      </c>
      <c r="G42" s="48"/>
    </row>
    <row r="43" spans="2:7" ht="18" customHeight="1" x14ac:dyDescent="0.2">
      <c r="B43" s="29">
        <v>700</v>
      </c>
      <c r="C43" s="30" t="s">
        <v>47</v>
      </c>
      <c r="D43" s="31">
        <v>0</v>
      </c>
      <c r="E43" s="31">
        <v>0</v>
      </c>
      <c r="F43" s="49"/>
    </row>
    <row r="44" spans="2:7" ht="18" customHeight="1" x14ac:dyDescent="0.2">
      <c r="B44" s="33"/>
      <c r="C44" s="30" t="s">
        <v>48</v>
      </c>
      <c r="D44" s="31">
        <v>0</v>
      </c>
      <c r="E44" s="31">
        <v>0</v>
      </c>
      <c r="F44" s="49"/>
    </row>
    <row r="45" spans="2:7" ht="18" customHeight="1" x14ac:dyDescent="0.2">
      <c r="B45" s="50"/>
      <c r="C45" s="51" t="s">
        <v>49</v>
      </c>
      <c r="D45" s="52">
        <f t="shared" ref="D45:E45" si="4">SUM(D43:D44)</f>
        <v>0</v>
      </c>
      <c r="E45" s="52">
        <f t="shared" si="4"/>
        <v>0</v>
      </c>
      <c r="F45" s="27">
        <f>SUM(D45+E45)</f>
        <v>0</v>
      </c>
    </row>
    <row r="46" spans="2:7" ht="18" customHeight="1" x14ac:dyDescent="0.2">
      <c r="B46" s="29" t="s">
        <v>50</v>
      </c>
      <c r="C46" s="30" t="s">
        <v>51</v>
      </c>
      <c r="D46" s="31">
        <v>0</v>
      </c>
      <c r="E46" s="53">
        <v>0</v>
      </c>
      <c r="F46" s="35"/>
    </row>
    <row r="47" spans="2:7" ht="18.75" customHeight="1" x14ac:dyDescent="0.2">
      <c r="B47" s="36"/>
      <c r="C47" s="37" t="s">
        <v>52</v>
      </c>
      <c r="D47" s="26">
        <f t="shared" ref="D47:E47" si="5">SUM(D46)</f>
        <v>0</v>
      </c>
      <c r="E47" s="26">
        <f t="shared" si="5"/>
        <v>0</v>
      </c>
      <c r="F47" s="27">
        <f>SUM(D47+E47)</f>
        <v>0</v>
      </c>
    </row>
    <row r="48" spans="2:7" ht="20.25" customHeight="1" x14ac:dyDescent="0.2">
      <c r="B48" s="54" t="s">
        <v>22</v>
      </c>
      <c r="C48" s="55"/>
      <c r="D48" s="56">
        <f t="shared" ref="D48:F48" si="6">D41+D42+D45+D47</f>
        <v>0</v>
      </c>
      <c r="E48" s="56">
        <f t="shared" si="6"/>
        <v>2172983.9955000002</v>
      </c>
      <c r="F48" s="57">
        <f t="shared" si="6"/>
        <v>2172983.9955000002</v>
      </c>
    </row>
    <row r="49" spans="2:6" ht="12.75" customHeight="1" x14ac:dyDescent="0.2"/>
    <row r="50" spans="2:6" ht="12.75" customHeight="1" x14ac:dyDescent="0.2">
      <c r="F50" s="58"/>
    </row>
    <row r="51" spans="2:6" ht="12.75" customHeight="1" x14ac:dyDescent="0.2">
      <c r="B51" s="59" t="s">
        <v>53</v>
      </c>
      <c r="C51" s="60"/>
      <c r="D51" s="60"/>
      <c r="E51" s="59" t="s">
        <v>54</v>
      </c>
      <c r="F51" s="61">
        <v>44295</v>
      </c>
    </row>
    <row r="52" spans="2:6" ht="12.75" customHeight="1" x14ac:dyDescent="0.2">
      <c r="B52" s="59"/>
      <c r="C52" s="62" t="s">
        <v>55</v>
      </c>
      <c r="D52" s="59"/>
    </row>
    <row r="53" spans="2:6" ht="12.75" customHeight="1" x14ac:dyDescent="0.2">
      <c r="B53" s="59"/>
      <c r="C53" s="63"/>
      <c r="D53" s="59"/>
      <c r="E53" s="59"/>
      <c r="F53" s="59"/>
    </row>
    <row r="54" spans="2:6" ht="12.75" customHeight="1" x14ac:dyDescent="0.2">
      <c r="B54" s="59" t="s">
        <v>56</v>
      </c>
      <c r="C54" s="60" t="s">
        <v>57</v>
      </c>
      <c r="D54" s="60"/>
      <c r="E54" s="59"/>
      <c r="F54" s="59"/>
    </row>
    <row r="55" spans="2:6" ht="12.75" customHeight="1" x14ac:dyDescent="0.2">
      <c r="C55" s="59" t="s">
        <v>58</v>
      </c>
    </row>
    <row r="56" spans="2:6" ht="12.75" customHeight="1" x14ac:dyDescent="0.2">
      <c r="C56" s="1"/>
    </row>
    <row r="57" spans="2:6" ht="12.75" customHeight="1" x14ac:dyDescent="0.2">
      <c r="B57" s="1" t="s">
        <v>59</v>
      </c>
      <c r="D57" s="242" t="s">
        <v>60</v>
      </c>
      <c r="E57" s="243"/>
      <c r="F57" s="244"/>
    </row>
    <row r="58" spans="2:6" ht="12.75" customHeight="1" x14ac:dyDescent="0.2">
      <c r="B58" s="1"/>
      <c r="D58" s="64"/>
      <c r="E58" s="65"/>
      <c r="F58" s="66"/>
    </row>
    <row r="59" spans="2:6" ht="12.75" customHeight="1" x14ac:dyDescent="0.2">
      <c r="B59" s="1" t="s">
        <v>61</v>
      </c>
      <c r="D59" s="67" t="s">
        <v>62</v>
      </c>
      <c r="F59" s="68" t="s">
        <v>63</v>
      </c>
    </row>
    <row r="60" spans="2:6" ht="12.75" customHeight="1" x14ac:dyDescent="0.2">
      <c r="B60" s="1" t="s">
        <v>64</v>
      </c>
      <c r="D60" s="69" t="s">
        <v>65</v>
      </c>
      <c r="F60" s="70" t="s">
        <v>66</v>
      </c>
    </row>
    <row r="61" spans="2:6" ht="12.75" customHeight="1" x14ac:dyDescent="0.2">
      <c r="B61" s="1" t="s">
        <v>67</v>
      </c>
      <c r="D61" s="67" t="s">
        <v>62</v>
      </c>
      <c r="F61" s="68" t="s">
        <v>63</v>
      </c>
    </row>
    <row r="62" spans="2:6" ht="12.75" customHeight="1" x14ac:dyDescent="0.2">
      <c r="B62" s="10"/>
      <c r="D62" s="71" t="s">
        <v>68</v>
      </c>
      <c r="E62" s="72"/>
      <c r="F62" s="73" t="s">
        <v>66</v>
      </c>
    </row>
    <row r="63" spans="2:6" ht="12.75" customHeight="1" x14ac:dyDescent="0.2">
      <c r="B63" s="74" t="s">
        <v>69</v>
      </c>
    </row>
    <row r="64" spans="2:6" ht="12.75" customHeight="1" x14ac:dyDescent="0.2">
      <c r="B64" s="74" t="s">
        <v>70</v>
      </c>
    </row>
    <row r="65" spans="5:6" ht="12.75" customHeight="1" x14ac:dyDescent="0.2"/>
    <row r="66" spans="5:6" ht="12.75" customHeight="1" x14ac:dyDescent="0.2"/>
    <row r="67" spans="5:6" ht="12.75" customHeight="1" x14ac:dyDescent="0.2"/>
    <row r="68" spans="5:6" ht="12.75" customHeight="1" x14ac:dyDescent="0.2"/>
    <row r="69" spans="5:6" ht="12.75" customHeight="1" x14ac:dyDescent="0.2"/>
    <row r="70" spans="5:6" ht="12.75" customHeight="1" x14ac:dyDescent="0.2"/>
    <row r="71" spans="5:6" ht="12.75" customHeight="1" x14ac:dyDescent="0.2">
      <c r="F71" s="246">
        <v>2172984</v>
      </c>
    </row>
    <row r="72" spans="5:6" ht="12.75" customHeight="1" x14ac:dyDescent="0.2">
      <c r="E72" s="246" t="s">
        <v>185</v>
      </c>
      <c r="F72" s="231">
        <f>F71-F48</f>
        <v>4.4999998062849045E-3</v>
      </c>
    </row>
    <row r="73" spans="5:6" ht="12.75" customHeight="1" x14ac:dyDescent="0.2"/>
    <row r="74" spans="5:6" ht="12.75" customHeight="1" x14ac:dyDescent="0.2"/>
    <row r="75" spans="5:6" ht="12.75" customHeight="1" x14ac:dyDescent="0.2"/>
    <row r="76" spans="5:6" ht="12.75" customHeight="1" x14ac:dyDescent="0.2"/>
    <row r="77" spans="5:6" ht="12.75" customHeight="1" x14ac:dyDescent="0.2"/>
    <row r="78" spans="5:6" ht="12.75" customHeight="1" x14ac:dyDescent="0.2"/>
    <row r="79" spans="5:6" ht="12.75" customHeight="1" x14ac:dyDescent="0.2"/>
    <row r="80" spans="5:6"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sheetProtection sheet="1" objects="1" scenarios="1" selectLockedCells="1" selectUnlockedCells="1"/>
  <pageMargins left="0.75" right="0.75" top="0.75" bottom="0.75" header="0" footer="0"/>
  <pageSetup scale="65" orientation="portrait" r:id="rId1"/>
  <headerFooter>
    <oddHeader>&amp;CNevada Department of Education - State or Federal Budget Expenditure Summary</oddHeader>
    <oddFooter>&amp;L Revised 07/15/2020 &amp;C840-4 (10.3)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4B083"/>
  </sheetPr>
  <dimension ref="A1:Z1000"/>
  <sheetViews>
    <sheetView workbookViewId="0">
      <pane ySplit="7" topLeftCell="A224" activePane="bottomLeft" state="frozen"/>
      <selection pane="bottomLeft" activeCell="C26" sqref="C26"/>
    </sheetView>
  </sheetViews>
  <sheetFormatPr defaultColWidth="14.42578125" defaultRowHeight="15" customHeight="1" x14ac:dyDescent="0.2"/>
  <cols>
    <col min="1" max="1" width="12.28515625" style="246" customWidth="1"/>
    <col min="2" max="2" width="27.42578125" style="246" customWidth="1"/>
    <col min="3" max="3" width="8.42578125" style="246" customWidth="1"/>
    <col min="4" max="4" width="12.42578125" style="246" customWidth="1"/>
    <col min="5" max="5" width="23" style="246" customWidth="1"/>
    <col min="6" max="6" width="13.42578125" style="246" customWidth="1"/>
    <col min="7" max="7" width="17.42578125" style="246" customWidth="1"/>
    <col min="8" max="26" width="9.140625" style="246" customWidth="1"/>
    <col min="27" max="16384" width="14.42578125" style="246"/>
  </cols>
  <sheetData>
    <row r="1" spans="1:26" ht="12.75" customHeight="1" x14ac:dyDescent="0.2">
      <c r="A1" s="75"/>
      <c r="B1" s="1"/>
      <c r="C1" s="1"/>
      <c r="D1" s="1"/>
      <c r="E1" s="1"/>
      <c r="F1" s="48"/>
      <c r="G1" s="48"/>
      <c r="H1" s="1"/>
      <c r="I1" s="1"/>
      <c r="J1" s="1"/>
      <c r="K1" s="1"/>
      <c r="L1" s="1"/>
      <c r="M1" s="1"/>
      <c r="N1" s="1"/>
      <c r="O1" s="1"/>
      <c r="P1" s="1"/>
      <c r="Q1" s="1"/>
      <c r="R1" s="1"/>
      <c r="S1" s="1"/>
      <c r="T1" s="1"/>
      <c r="U1" s="1"/>
      <c r="V1" s="1"/>
      <c r="W1" s="1"/>
      <c r="X1" s="1"/>
      <c r="Y1" s="1"/>
      <c r="Z1" s="1"/>
    </row>
    <row r="2" spans="1:26" ht="12.75" customHeight="1" x14ac:dyDescent="0.2">
      <c r="A2" s="10" t="s">
        <v>0</v>
      </c>
      <c r="B2" s="17" t="str">
        <f>'Budget Expenditure Summary '!C4</f>
        <v>WASHOE COUNTY SCHOOL DISTRICT</v>
      </c>
      <c r="C2" s="1"/>
      <c r="D2" s="1"/>
      <c r="E2" s="1"/>
      <c r="F2" s="4" t="s">
        <v>71</v>
      </c>
      <c r="G2" s="76"/>
      <c r="H2" s="1"/>
      <c r="I2" s="1"/>
      <c r="J2" s="1"/>
      <c r="K2" s="1"/>
      <c r="L2" s="1"/>
      <c r="M2" s="1"/>
      <c r="N2" s="1"/>
      <c r="O2" s="1"/>
      <c r="P2" s="1"/>
      <c r="Q2" s="1"/>
      <c r="R2" s="1"/>
      <c r="S2" s="1"/>
      <c r="T2" s="1"/>
      <c r="U2" s="1"/>
      <c r="V2" s="1"/>
      <c r="W2" s="1"/>
      <c r="X2" s="1"/>
      <c r="Y2" s="1"/>
      <c r="Z2" s="1"/>
    </row>
    <row r="3" spans="1:26" ht="12.75" customHeight="1" x14ac:dyDescent="0.2">
      <c r="A3" s="4" t="s">
        <v>4</v>
      </c>
      <c r="B3" s="77">
        <f>'Budget Expenditure Summary '!C11</f>
        <v>0</v>
      </c>
      <c r="C3" s="7"/>
      <c r="D3" s="1"/>
      <c r="E3" s="1"/>
      <c r="F3" s="4" t="s">
        <v>72</v>
      </c>
      <c r="G3" s="78" t="str">
        <f>'Budget Expenditure Summary '!F7</f>
        <v>2020-21</v>
      </c>
      <c r="H3" s="79"/>
      <c r="I3" s="1"/>
      <c r="J3" s="1"/>
      <c r="K3" s="1"/>
      <c r="L3" s="1"/>
      <c r="M3" s="1"/>
      <c r="N3" s="1"/>
      <c r="O3" s="1"/>
      <c r="P3" s="1"/>
      <c r="Q3" s="1"/>
      <c r="R3" s="1"/>
      <c r="S3" s="1"/>
      <c r="T3" s="1"/>
      <c r="U3" s="1"/>
      <c r="V3" s="1"/>
      <c r="W3" s="1"/>
      <c r="X3" s="1"/>
      <c r="Y3" s="1"/>
      <c r="Z3" s="1"/>
    </row>
    <row r="4" spans="1:26" ht="12.75" customHeight="1" x14ac:dyDescent="0.2">
      <c r="A4" s="10"/>
      <c r="B4" s="10"/>
      <c r="C4" s="10"/>
      <c r="D4" s="1"/>
      <c r="E4" s="1"/>
      <c r="F4" s="48"/>
      <c r="G4" s="48"/>
      <c r="H4" s="79"/>
      <c r="I4" s="1"/>
      <c r="J4" s="1"/>
      <c r="K4" s="1"/>
      <c r="L4" s="1"/>
      <c r="M4" s="1"/>
      <c r="N4" s="1"/>
      <c r="O4" s="1"/>
      <c r="P4" s="1"/>
      <c r="Q4" s="1"/>
      <c r="R4" s="1"/>
      <c r="S4" s="1"/>
      <c r="T4" s="1"/>
      <c r="U4" s="1"/>
      <c r="V4" s="1"/>
      <c r="W4" s="1"/>
      <c r="X4" s="1"/>
      <c r="Y4" s="1"/>
      <c r="Z4" s="1"/>
    </row>
    <row r="5" spans="1:26" ht="12.75" customHeight="1" x14ac:dyDescent="0.2">
      <c r="A5" s="7"/>
      <c r="B5" s="7"/>
      <c r="C5" s="7"/>
      <c r="D5" s="7"/>
      <c r="E5" s="7"/>
      <c r="F5" s="80"/>
      <c r="G5" s="80"/>
      <c r="H5" s="7"/>
      <c r="I5" s="7"/>
      <c r="J5" s="7"/>
      <c r="K5" s="7"/>
      <c r="L5" s="7"/>
      <c r="M5" s="7"/>
      <c r="N5" s="7"/>
      <c r="O5" s="7"/>
      <c r="P5" s="7"/>
      <c r="Q5" s="7"/>
      <c r="R5" s="7"/>
      <c r="S5" s="7"/>
      <c r="T5" s="7"/>
      <c r="U5" s="7"/>
      <c r="V5" s="7"/>
      <c r="W5" s="7"/>
      <c r="X5" s="7"/>
      <c r="Y5" s="7"/>
      <c r="Z5" s="7"/>
    </row>
    <row r="6" spans="1:26" ht="12.75" customHeight="1" x14ac:dyDescent="0.2">
      <c r="A6" s="7" t="s">
        <v>73</v>
      </c>
      <c r="B6" s="7" t="s">
        <v>74</v>
      </c>
      <c r="C6" s="7" t="s">
        <v>75</v>
      </c>
      <c r="D6" s="7" t="s">
        <v>76</v>
      </c>
      <c r="E6" s="7" t="s">
        <v>77</v>
      </c>
      <c r="F6" s="80" t="s">
        <v>78</v>
      </c>
      <c r="G6" s="48"/>
      <c r="H6" s="1"/>
      <c r="I6" s="1"/>
      <c r="J6" s="1"/>
      <c r="K6" s="1"/>
      <c r="L6" s="1"/>
      <c r="M6" s="1"/>
      <c r="N6" s="1"/>
      <c r="O6" s="1"/>
      <c r="P6" s="1"/>
      <c r="Q6" s="1"/>
      <c r="R6" s="1"/>
      <c r="S6" s="1"/>
      <c r="T6" s="1"/>
      <c r="U6" s="1"/>
      <c r="V6" s="1"/>
      <c r="W6" s="1"/>
      <c r="X6" s="1"/>
      <c r="Y6" s="1"/>
      <c r="Z6" s="1"/>
    </row>
    <row r="7" spans="1:26" ht="27.75" customHeight="1" x14ac:dyDescent="0.2">
      <c r="A7" s="81" t="s">
        <v>79</v>
      </c>
      <c r="B7" s="82" t="s">
        <v>80</v>
      </c>
      <c r="C7" s="83" t="s">
        <v>81</v>
      </c>
      <c r="D7" s="82" t="s">
        <v>82</v>
      </c>
      <c r="E7" s="83" t="s">
        <v>83</v>
      </c>
      <c r="F7" s="84" t="s">
        <v>84</v>
      </c>
      <c r="G7" s="85" t="s">
        <v>85</v>
      </c>
      <c r="H7" s="1"/>
      <c r="I7" s="1"/>
      <c r="J7" s="1"/>
      <c r="K7" s="1"/>
      <c r="L7" s="1"/>
      <c r="M7" s="1"/>
      <c r="N7" s="1"/>
      <c r="O7" s="1"/>
      <c r="P7" s="1"/>
      <c r="Q7" s="1"/>
      <c r="R7" s="1"/>
      <c r="S7" s="1"/>
      <c r="T7" s="1"/>
      <c r="U7" s="1"/>
      <c r="V7" s="1"/>
      <c r="W7" s="1"/>
      <c r="X7" s="1"/>
      <c r="Y7" s="1"/>
      <c r="Z7" s="1"/>
    </row>
    <row r="8" spans="1:26" ht="12.75" customHeight="1" x14ac:dyDescent="0.2">
      <c r="A8" s="86">
        <v>100</v>
      </c>
      <c r="B8" s="87" t="s">
        <v>86</v>
      </c>
      <c r="C8" s="88"/>
      <c r="D8" s="65"/>
      <c r="E8" s="89"/>
      <c r="F8" s="90"/>
      <c r="G8" s="91"/>
      <c r="H8" s="1"/>
      <c r="I8" s="1"/>
      <c r="J8" s="1"/>
      <c r="K8" s="1"/>
      <c r="L8" s="1"/>
      <c r="M8" s="1"/>
      <c r="N8" s="1"/>
      <c r="O8" s="1"/>
      <c r="P8" s="1"/>
      <c r="Q8" s="1"/>
      <c r="R8" s="1"/>
      <c r="S8" s="1"/>
      <c r="T8" s="1"/>
      <c r="U8" s="1"/>
      <c r="V8" s="1"/>
      <c r="W8" s="1"/>
      <c r="X8" s="1"/>
      <c r="Y8" s="1"/>
      <c r="Z8" s="1"/>
    </row>
    <row r="9" spans="1:26" ht="12.75" customHeight="1" x14ac:dyDescent="0.2">
      <c r="A9" s="86"/>
      <c r="B9" s="87"/>
      <c r="C9" s="92"/>
      <c r="D9" s="65"/>
      <c r="E9" s="93"/>
      <c r="F9" s="94"/>
      <c r="G9" s="95"/>
      <c r="H9" s="1"/>
      <c r="I9" s="1"/>
      <c r="J9" s="1"/>
      <c r="K9" s="1"/>
      <c r="L9" s="1"/>
      <c r="M9" s="1"/>
      <c r="N9" s="1"/>
      <c r="O9" s="1"/>
      <c r="P9" s="1"/>
      <c r="Q9" s="1"/>
      <c r="R9" s="1"/>
      <c r="S9" s="1"/>
      <c r="T9" s="1"/>
      <c r="U9" s="1"/>
      <c r="V9" s="1"/>
      <c r="W9" s="1"/>
      <c r="X9" s="1"/>
      <c r="Y9" s="1"/>
      <c r="Z9" s="1"/>
    </row>
    <row r="10" spans="1:26" ht="12.75" customHeight="1" x14ac:dyDescent="0.2">
      <c r="A10" s="194"/>
      <c r="B10" s="199" t="s">
        <v>87</v>
      </c>
      <c r="C10" s="195"/>
      <c r="D10" s="196"/>
      <c r="E10" s="96"/>
      <c r="F10" s="97">
        <f t="shared" ref="F10:F19" si="0">SUM(C10*D10*E10)</f>
        <v>0</v>
      </c>
      <c r="G10" s="95"/>
      <c r="H10" s="1"/>
      <c r="I10" s="1"/>
      <c r="J10" s="1"/>
      <c r="K10" s="1"/>
      <c r="L10" s="1"/>
      <c r="M10" s="1"/>
      <c r="N10" s="1"/>
      <c r="O10" s="1"/>
      <c r="P10" s="1"/>
      <c r="Q10" s="1"/>
      <c r="R10" s="1"/>
      <c r="S10" s="1"/>
      <c r="T10" s="1"/>
      <c r="U10" s="1"/>
      <c r="V10" s="1"/>
      <c r="W10" s="1"/>
      <c r="X10" s="1"/>
      <c r="Y10" s="1"/>
      <c r="Z10" s="1"/>
    </row>
    <row r="11" spans="1:26" ht="12.75" customHeight="1" x14ac:dyDescent="0.2">
      <c r="A11" s="194"/>
      <c r="B11" s="199" t="s">
        <v>88</v>
      </c>
      <c r="C11" s="195"/>
      <c r="D11" s="196"/>
      <c r="E11" s="96"/>
      <c r="F11" s="97">
        <f t="shared" si="0"/>
        <v>0</v>
      </c>
      <c r="G11" s="95"/>
      <c r="H11" s="1"/>
      <c r="I11" s="1"/>
      <c r="J11" s="1"/>
      <c r="K11" s="1"/>
      <c r="L11" s="1"/>
      <c r="M11" s="1"/>
      <c r="N11" s="1"/>
      <c r="O11" s="1"/>
      <c r="P11" s="1"/>
      <c r="Q11" s="1"/>
      <c r="R11" s="1"/>
      <c r="S11" s="1"/>
      <c r="T11" s="1"/>
      <c r="U11" s="1"/>
      <c r="V11" s="1"/>
      <c r="W11" s="1"/>
      <c r="X11" s="1"/>
      <c r="Y11" s="1"/>
      <c r="Z11" s="1"/>
    </row>
    <row r="12" spans="1:26" ht="12.75" customHeight="1" x14ac:dyDescent="0.2">
      <c r="A12" s="194"/>
      <c r="B12" s="199" t="s">
        <v>89</v>
      </c>
      <c r="C12" s="195"/>
      <c r="D12" s="196"/>
      <c r="E12" s="96"/>
      <c r="F12" s="97">
        <f t="shared" si="0"/>
        <v>0</v>
      </c>
      <c r="G12" s="95"/>
      <c r="H12" s="1"/>
      <c r="I12" s="1"/>
      <c r="J12" s="1"/>
      <c r="K12" s="1"/>
      <c r="L12" s="1"/>
      <c r="M12" s="1"/>
      <c r="N12" s="1"/>
      <c r="O12" s="1"/>
      <c r="P12" s="1"/>
      <c r="Q12" s="1"/>
      <c r="R12" s="1"/>
      <c r="S12" s="1"/>
      <c r="T12" s="1"/>
      <c r="U12" s="1"/>
      <c r="V12" s="1"/>
      <c r="W12" s="1"/>
      <c r="X12" s="1"/>
      <c r="Y12" s="1"/>
      <c r="Z12" s="1"/>
    </row>
    <row r="13" spans="1:26" ht="12.75" customHeight="1" x14ac:dyDescent="0.2">
      <c r="A13" s="194"/>
      <c r="B13" s="199" t="s">
        <v>90</v>
      </c>
      <c r="C13" s="195"/>
      <c r="D13" s="196"/>
      <c r="E13" s="96"/>
      <c r="F13" s="97">
        <f t="shared" si="0"/>
        <v>0</v>
      </c>
      <c r="G13" s="95"/>
      <c r="H13" s="1"/>
      <c r="I13" s="1"/>
      <c r="J13" s="1"/>
      <c r="K13" s="1"/>
      <c r="L13" s="1"/>
      <c r="M13" s="1"/>
      <c r="N13" s="1"/>
      <c r="O13" s="1"/>
      <c r="P13" s="1"/>
      <c r="Q13" s="1"/>
      <c r="R13" s="1"/>
      <c r="S13" s="1"/>
      <c r="T13" s="1"/>
      <c r="U13" s="1"/>
      <c r="V13" s="1"/>
      <c r="W13" s="1"/>
      <c r="X13" s="1"/>
      <c r="Y13" s="1"/>
      <c r="Z13" s="1"/>
    </row>
    <row r="14" spans="1:26" ht="12.75" customHeight="1" x14ac:dyDescent="0.2">
      <c r="A14" s="194"/>
      <c r="B14" s="199" t="s">
        <v>91</v>
      </c>
      <c r="C14" s="195"/>
      <c r="D14" s="196"/>
      <c r="E14" s="96"/>
      <c r="F14" s="97">
        <f t="shared" si="0"/>
        <v>0</v>
      </c>
      <c r="G14" s="95"/>
      <c r="H14" s="1"/>
      <c r="I14" s="1"/>
      <c r="J14" s="1"/>
      <c r="K14" s="1"/>
      <c r="L14" s="1"/>
      <c r="M14" s="1"/>
      <c r="N14" s="1"/>
      <c r="O14" s="1"/>
      <c r="P14" s="1"/>
      <c r="Q14" s="1"/>
      <c r="R14" s="1"/>
      <c r="S14" s="1"/>
      <c r="T14" s="1"/>
      <c r="U14" s="1"/>
      <c r="V14" s="1"/>
      <c r="W14" s="1"/>
      <c r="X14" s="1"/>
      <c r="Y14" s="1"/>
      <c r="Z14" s="1"/>
    </row>
    <row r="15" spans="1:26" ht="12.75" customHeight="1" x14ac:dyDescent="0.2">
      <c r="A15" s="194"/>
      <c r="B15" s="199" t="s">
        <v>92</v>
      </c>
      <c r="C15" s="195"/>
      <c r="D15" s="196"/>
      <c r="E15" s="96"/>
      <c r="F15" s="97">
        <f t="shared" si="0"/>
        <v>0</v>
      </c>
      <c r="G15" s="95"/>
      <c r="H15" s="1"/>
      <c r="I15" s="1"/>
      <c r="J15" s="1"/>
      <c r="K15" s="1"/>
      <c r="L15" s="1"/>
      <c r="M15" s="1"/>
      <c r="N15" s="1"/>
      <c r="O15" s="1"/>
      <c r="P15" s="1"/>
      <c r="Q15" s="1"/>
      <c r="R15" s="1"/>
      <c r="S15" s="1"/>
      <c r="T15" s="1"/>
      <c r="U15" s="1"/>
      <c r="V15" s="1"/>
      <c r="W15" s="1"/>
      <c r="X15" s="1"/>
      <c r="Y15" s="1"/>
      <c r="Z15" s="1"/>
    </row>
    <row r="16" spans="1:26" ht="12.75" customHeight="1" x14ac:dyDescent="0.2">
      <c r="A16" s="194"/>
      <c r="B16" s="199" t="s">
        <v>93</v>
      </c>
      <c r="C16" s="195"/>
      <c r="D16" s="196"/>
      <c r="E16" s="96"/>
      <c r="F16" s="97">
        <f t="shared" si="0"/>
        <v>0</v>
      </c>
      <c r="G16" s="95"/>
      <c r="H16" s="1"/>
      <c r="I16" s="1"/>
      <c r="J16" s="1"/>
      <c r="K16" s="1"/>
      <c r="L16" s="1"/>
      <c r="M16" s="1"/>
      <c r="N16" s="1"/>
      <c r="O16" s="1"/>
      <c r="P16" s="1"/>
      <c r="Q16" s="1"/>
      <c r="R16" s="1"/>
      <c r="S16" s="1"/>
      <c r="T16" s="1"/>
      <c r="U16" s="1"/>
      <c r="V16" s="1"/>
      <c r="W16" s="1"/>
      <c r="X16" s="1"/>
      <c r="Y16" s="1"/>
      <c r="Z16" s="1"/>
    </row>
    <row r="17" spans="1:26" ht="12.75" customHeight="1" x14ac:dyDescent="0.2">
      <c r="A17" s="194"/>
      <c r="B17" s="199" t="s">
        <v>94</v>
      </c>
      <c r="C17" s="195"/>
      <c r="D17" s="196"/>
      <c r="E17" s="96"/>
      <c r="F17" s="97">
        <f t="shared" si="0"/>
        <v>0</v>
      </c>
      <c r="G17" s="95"/>
      <c r="H17" s="1"/>
      <c r="I17" s="1"/>
      <c r="J17" s="1"/>
      <c r="K17" s="1"/>
      <c r="L17" s="1"/>
      <c r="M17" s="1"/>
      <c r="N17" s="1"/>
      <c r="O17" s="1"/>
      <c r="P17" s="1"/>
      <c r="Q17" s="1"/>
      <c r="R17" s="1"/>
      <c r="S17" s="1"/>
      <c r="T17" s="1"/>
      <c r="U17" s="1"/>
      <c r="V17" s="1"/>
      <c r="W17" s="1"/>
      <c r="X17" s="1"/>
      <c r="Y17" s="1"/>
      <c r="Z17" s="1"/>
    </row>
    <row r="18" spans="1:26" ht="12.75" customHeight="1" x14ac:dyDescent="0.2">
      <c r="A18" s="194"/>
      <c r="B18" s="199" t="s">
        <v>95</v>
      </c>
      <c r="C18" s="195"/>
      <c r="D18" s="196"/>
      <c r="E18" s="96"/>
      <c r="F18" s="97">
        <f t="shared" si="0"/>
        <v>0</v>
      </c>
      <c r="G18" s="95"/>
      <c r="H18" s="1"/>
      <c r="I18" s="1"/>
      <c r="J18" s="1"/>
      <c r="K18" s="1"/>
      <c r="L18" s="1"/>
      <c r="M18" s="1"/>
      <c r="N18" s="1"/>
      <c r="O18" s="1"/>
      <c r="P18" s="1"/>
      <c r="Q18" s="1"/>
      <c r="R18" s="1"/>
      <c r="S18" s="1"/>
      <c r="T18" s="1"/>
      <c r="U18" s="1"/>
      <c r="V18" s="1"/>
      <c r="W18" s="1"/>
      <c r="X18" s="1"/>
      <c r="Y18" s="1"/>
      <c r="Z18" s="1"/>
    </row>
    <row r="19" spans="1:26" ht="12.75" customHeight="1" x14ac:dyDescent="0.2">
      <c r="A19" s="194"/>
      <c r="B19" s="199" t="s">
        <v>96</v>
      </c>
      <c r="C19" s="195"/>
      <c r="D19" s="196"/>
      <c r="E19" s="96"/>
      <c r="F19" s="97">
        <f t="shared" si="0"/>
        <v>0</v>
      </c>
      <c r="G19" s="95"/>
      <c r="H19" s="1"/>
      <c r="I19" s="1"/>
      <c r="J19" s="1"/>
      <c r="K19" s="1"/>
      <c r="L19" s="1"/>
      <c r="M19" s="1"/>
      <c r="N19" s="1"/>
      <c r="O19" s="1"/>
      <c r="P19" s="1"/>
      <c r="Q19" s="1"/>
      <c r="R19" s="1"/>
      <c r="S19" s="1"/>
      <c r="T19" s="1"/>
      <c r="U19" s="1"/>
      <c r="V19" s="1"/>
      <c r="W19" s="1"/>
      <c r="X19" s="1"/>
      <c r="Y19" s="1"/>
      <c r="Z19" s="1"/>
    </row>
    <row r="20" spans="1:26" ht="12.75" customHeight="1" x14ac:dyDescent="0.2">
      <c r="A20" s="194"/>
      <c r="B20" s="214"/>
      <c r="C20" s="98"/>
      <c r="D20" s="65"/>
      <c r="E20" s="93"/>
      <c r="F20" s="94"/>
      <c r="G20" s="95"/>
      <c r="H20" s="1"/>
      <c r="I20" s="1"/>
      <c r="J20" s="1"/>
      <c r="K20" s="1"/>
      <c r="L20" s="1"/>
      <c r="M20" s="1"/>
      <c r="N20" s="1"/>
      <c r="O20" s="1"/>
      <c r="P20" s="1"/>
      <c r="Q20" s="1"/>
      <c r="R20" s="1"/>
      <c r="S20" s="1"/>
      <c r="T20" s="1"/>
      <c r="U20" s="1"/>
      <c r="V20" s="1"/>
      <c r="W20" s="1"/>
      <c r="X20" s="1"/>
      <c r="Y20" s="1"/>
      <c r="Z20" s="1"/>
    </row>
    <row r="21" spans="1:26" ht="12.75" customHeight="1" x14ac:dyDescent="0.2">
      <c r="A21" s="194"/>
      <c r="B21" s="214"/>
      <c r="C21" s="98"/>
      <c r="D21" s="65"/>
      <c r="E21" s="93"/>
      <c r="F21" s="94"/>
      <c r="G21" s="95"/>
      <c r="H21" s="1"/>
      <c r="I21" s="1"/>
      <c r="J21" s="1"/>
      <c r="K21" s="1"/>
      <c r="L21" s="1"/>
      <c r="M21" s="1"/>
      <c r="N21" s="1"/>
      <c r="O21" s="1"/>
      <c r="P21" s="1"/>
      <c r="Q21" s="1"/>
      <c r="R21" s="1"/>
      <c r="S21" s="1"/>
      <c r="T21" s="1"/>
      <c r="U21" s="1"/>
      <c r="V21" s="1"/>
      <c r="W21" s="1"/>
      <c r="X21" s="1"/>
      <c r="Y21" s="1"/>
      <c r="Z21" s="1"/>
    </row>
    <row r="22" spans="1:26" ht="12.75" customHeight="1" x14ac:dyDescent="0.2">
      <c r="A22" s="194"/>
      <c r="B22" s="214"/>
      <c r="C22" s="98"/>
      <c r="D22" s="65"/>
      <c r="E22" s="93"/>
      <c r="F22" s="94"/>
      <c r="G22" s="95"/>
      <c r="H22" s="1"/>
      <c r="I22" s="1"/>
      <c r="J22" s="1"/>
      <c r="K22" s="1"/>
      <c r="L22" s="1"/>
      <c r="M22" s="1"/>
      <c r="N22" s="1"/>
      <c r="O22" s="1"/>
      <c r="P22" s="1"/>
      <c r="Q22" s="1"/>
      <c r="R22" s="1"/>
      <c r="S22" s="1"/>
      <c r="T22" s="1"/>
      <c r="U22" s="1"/>
      <c r="V22" s="1"/>
      <c r="W22" s="1"/>
      <c r="X22" s="1"/>
      <c r="Y22" s="1"/>
      <c r="Z22" s="1"/>
    </row>
    <row r="23" spans="1:26" ht="12.75" customHeight="1" x14ac:dyDescent="0.2">
      <c r="A23" s="194"/>
      <c r="B23" s="214"/>
      <c r="C23" s="99"/>
      <c r="D23" s="65"/>
      <c r="E23" s="93"/>
      <c r="F23" s="94"/>
      <c r="G23" s="95"/>
      <c r="H23" s="1"/>
      <c r="I23" s="1"/>
      <c r="J23" s="1"/>
      <c r="K23" s="1"/>
      <c r="L23" s="1"/>
      <c r="M23" s="1"/>
      <c r="N23" s="1"/>
      <c r="O23" s="1"/>
      <c r="P23" s="1"/>
      <c r="Q23" s="1"/>
      <c r="R23" s="1"/>
      <c r="S23" s="1"/>
      <c r="T23" s="1"/>
      <c r="U23" s="1"/>
      <c r="V23" s="1"/>
      <c r="W23" s="1"/>
      <c r="X23" s="1"/>
      <c r="Y23" s="1"/>
      <c r="Z23" s="1"/>
    </row>
    <row r="24" spans="1:26" ht="12.75" customHeight="1" x14ac:dyDescent="0.2">
      <c r="A24" s="194"/>
      <c r="B24" s="100" t="s">
        <v>97</v>
      </c>
      <c r="C24" s="101"/>
      <c r="D24" s="101"/>
      <c r="E24" s="102"/>
      <c r="F24" s="94"/>
      <c r="G24" s="95"/>
      <c r="H24" s="1"/>
      <c r="I24" s="1"/>
      <c r="J24" s="1"/>
      <c r="K24" s="1"/>
      <c r="L24" s="1"/>
      <c r="M24" s="1"/>
      <c r="N24" s="1"/>
      <c r="O24" s="1"/>
      <c r="P24" s="1"/>
      <c r="Q24" s="1"/>
      <c r="R24" s="1"/>
      <c r="S24" s="1"/>
      <c r="T24" s="1"/>
      <c r="U24" s="1"/>
      <c r="V24" s="1"/>
      <c r="W24" s="1"/>
      <c r="X24" s="1"/>
      <c r="Y24" s="1"/>
      <c r="Z24" s="1"/>
    </row>
    <row r="25" spans="1:26" ht="12.75" customHeight="1" x14ac:dyDescent="0.2">
      <c r="A25" s="194"/>
      <c r="B25" s="252"/>
      <c r="E25" s="290"/>
      <c r="F25" s="94"/>
      <c r="G25" s="95"/>
      <c r="H25" s="1"/>
      <c r="I25" s="1"/>
      <c r="J25" s="1"/>
      <c r="K25" s="1"/>
      <c r="L25" s="1"/>
      <c r="M25" s="1"/>
      <c r="N25" s="1"/>
      <c r="O25" s="1"/>
      <c r="P25" s="1"/>
      <c r="Q25" s="1"/>
      <c r="R25" s="1"/>
      <c r="S25" s="1"/>
      <c r="T25" s="1"/>
      <c r="U25" s="1"/>
      <c r="V25" s="1"/>
      <c r="W25" s="1"/>
      <c r="X25" s="1"/>
      <c r="Y25" s="1"/>
      <c r="Z25" s="1"/>
    </row>
    <row r="26" spans="1:26" ht="42.75" customHeight="1" x14ac:dyDescent="0.2">
      <c r="A26" s="194"/>
      <c r="B26" s="291"/>
      <c r="E26" s="290"/>
      <c r="F26" s="94"/>
      <c r="G26" s="95"/>
      <c r="H26" s="1"/>
      <c r="I26" s="1"/>
      <c r="J26" s="1"/>
      <c r="K26" s="1"/>
      <c r="L26" s="1"/>
      <c r="M26" s="1"/>
      <c r="N26" s="1"/>
      <c r="O26" s="1"/>
      <c r="P26" s="1"/>
      <c r="Q26" s="1"/>
      <c r="R26" s="1"/>
      <c r="S26" s="1"/>
      <c r="T26" s="1"/>
      <c r="U26" s="1"/>
      <c r="V26" s="1"/>
      <c r="W26" s="1"/>
      <c r="X26" s="1"/>
      <c r="Y26" s="1"/>
      <c r="Z26" s="1"/>
    </row>
    <row r="27" spans="1:26" ht="42.75" customHeight="1" x14ac:dyDescent="0.2">
      <c r="A27" s="194"/>
      <c r="B27" s="291"/>
      <c r="E27" s="290"/>
      <c r="F27" s="94"/>
      <c r="G27" s="95"/>
      <c r="H27" s="1"/>
      <c r="I27" s="1"/>
      <c r="J27" s="1"/>
      <c r="K27" s="1"/>
      <c r="L27" s="1"/>
      <c r="M27" s="1"/>
      <c r="N27" s="1"/>
      <c r="O27" s="1"/>
      <c r="P27" s="1"/>
      <c r="Q27" s="1"/>
      <c r="R27" s="1"/>
      <c r="S27" s="1"/>
      <c r="T27" s="1"/>
      <c r="U27" s="1"/>
      <c r="V27" s="1"/>
      <c r="W27" s="1"/>
      <c r="X27" s="1"/>
      <c r="Y27" s="1"/>
      <c r="Z27" s="1"/>
    </row>
    <row r="28" spans="1:26" ht="12.75" customHeight="1" x14ac:dyDescent="0.2">
      <c r="A28" s="194"/>
      <c r="B28" s="291"/>
      <c r="E28" s="290"/>
      <c r="F28" s="94"/>
      <c r="G28" s="95"/>
      <c r="H28" s="1"/>
      <c r="I28" s="1"/>
      <c r="J28" s="1"/>
      <c r="K28" s="1"/>
      <c r="L28" s="1"/>
      <c r="M28" s="1"/>
      <c r="N28" s="1"/>
      <c r="O28" s="1"/>
      <c r="P28" s="1"/>
      <c r="Q28" s="1"/>
      <c r="R28" s="1"/>
      <c r="S28" s="1"/>
      <c r="T28" s="1"/>
      <c r="U28" s="1"/>
      <c r="V28" s="1"/>
      <c r="W28" s="1"/>
      <c r="X28" s="1"/>
      <c r="Y28" s="1"/>
      <c r="Z28" s="1"/>
    </row>
    <row r="29" spans="1:26" ht="12.75" customHeight="1" x14ac:dyDescent="0.2">
      <c r="A29" s="103"/>
      <c r="B29" s="104"/>
      <c r="C29" s="105"/>
      <c r="D29" s="105"/>
      <c r="E29" s="106" t="s">
        <v>98</v>
      </c>
      <c r="F29" s="107"/>
      <c r="G29" s="108">
        <f>SUM(F10:F19)</f>
        <v>0</v>
      </c>
      <c r="H29" s="1"/>
      <c r="I29" s="1"/>
      <c r="J29" s="1"/>
      <c r="K29" s="1"/>
      <c r="L29" s="1"/>
      <c r="M29" s="1"/>
      <c r="N29" s="1"/>
      <c r="O29" s="1"/>
      <c r="P29" s="1"/>
      <c r="Q29" s="1"/>
      <c r="R29" s="1"/>
      <c r="S29" s="1"/>
      <c r="T29" s="1"/>
      <c r="U29" s="1"/>
      <c r="V29" s="1"/>
      <c r="W29" s="1"/>
      <c r="X29" s="1"/>
      <c r="Y29" s="1"/>
      <c r="Z29" s="1"/>
    </row>
    <row r="30" spans="1:26" ht="12.75" customHeight="1" x14ac:dyDescent="0.2">
      <c r="A30" s="109">
        <v>200</v>
      </c>
      <c r="B30" s="10" t="s">
        <v>99</v>
      </c>
      <c r="C30" s="110"/>
      <c r="D30" s="65"/>
      <c r="E30" s="111"/>
      <c r="F30" s="112"/>
      <c r="G30" s="95"/>
      <c r="H30" s="1"/>
      <c r="I30" s="1"/>
      <c r="J30" s="1"/>
      <c r="K30" s="1"/>
      <c r="L30" s="1"/>
      <c r="M30" s="1"/>
      <c r="N30" s="1"/>
      <c r="O30" s="1"/>
      <c r="P30" s="1"/>
      <c r="Q30" s="1"/>
      <c r="R30" s="1"/>
      <c r="S30" s="1"/>
      <c r="T30" s="1"/>
      <c r="U30" s="1"/>
      <c r="V30" s="1"/>
      <c r="W30" s="1"/>
      <c r="X30" s="1"/>
      <c r="Y30" s="1"/>
      <c r="Z30" s="1"/>
    </row>
    <row r="31" spans="1:26" ht="12.75" customHeight="1" x14ac:dyDescent="0.2">
      <c r="A31" s="194"/>
      <c r="B31" s="1"/>
      <c r="C31" s="92"/>
      <c r="D31" s="65"/>
      <c r="E31" s="113"/>
      <c r="F31" s="114"/>
      <c r="G31" s="95"/>
      <c r="H31" s="1"/>
      <c r="I31" s="1"/>
      <c r="J31" s="1"/>
      <c r="K31" s="1"/>
      <c r="L31" s="1"/>
      <c r="M31" s="1"/>
      <c r="N31" s="1"/>
      <c r="O31" s="1"/>
      <c r="P31" s="1"/>
      <c r="Q31" s="1"/>
      <c r="R31" s="1"/>
      <c r="S31" s="1"/>
      <c r="T31" s="1"/>
      <c r="U31" s="1"/>
      <c r="V31" s="1"/>
      <c r="W31" s="1"/>
      <c r="X31" s="1"/>
      <c r="Y31" s="1"/>
      <c r="Z31" s="1"/>
    </row>
    <row r="32" spans="1:26" ht="12.75" customHeight="1" x14ac:dyDescent="0.2">
      <c r="A32" s="194"/>
      <c r="B32" s="115" t="s">
        <v>100</v>
      </c>
      <c r="C32" s="116"/>
      <c r="D32" s="117"/>
      <c r="E32" s="118">
        <v>9402</v>
      </c>
      <c r="F32" s="97">
        <f t="shared" ref="F32:F41" si="1">D32*E32</f>
        <v>0</v>
      </c>
      <c r="G32" s="95"/>
      <c r="H32" s="1"/>
      <c r="I32" s="1"/>
      <c r="J32" s="1"/>
      <c r="K32" s="1"/>
      <c r="L32" s="1"/>
      <c r="M32" s="1"/>
      <c r="N32" s="1"/>
      <c r="O32" s="1"/>
      <c r="P32" s="1"/>
      <c r="Q32" s="1"/>
      <c r="R32" s="1"/>
      <c r="S32" s="1"/>
      <c r="T32" s="1"/>
      <c r="U32" s="1"/>
      <c r="V32" s="1"/>
      <c r="W32" s="1"/>
      <c r="X32" s="1"/>
      <c r="Y32" s="1"/>
      <c r="Z32" s="1"/>
    </row>
    <row r="33" spans="1:26" ht="12.75" customHeight="1" x14ac:dyDescent="0.2">
      <c r="A33" s="194"/>
      <c r="B33" s="115" t="s">
        <v>101</v>
      </c>
      <c r="C33" s="116"/>
      <c r="D33" s="117"/>
      <c r="E33" s="118">
        <v>75</v>
      </c>
      <c r="F33" s="97">
        <f t="shared" si="1"/>
        <v>0</v>
      </c>
      <c r="G33" s="95"/>
      <c r="H33" s="1"/>
      <c r="I33" s="1"/>
      <c r="J33" s="1"/>
      <c r="K33" s="1"/>
      <c r="L33" s="1"/>
      <c r="M33" s="1"/>
      <c r="N33" s="1"/>
      <c r="O33" s="1"/>
      <c r="P33" s="1"/>
      <c r="Q33" s="1"/>
      <c r="R33" s="1"/>
      <c r="S33" s="1"/>
      <c r="T33" s="1"/>
      <c r="U33" s="1"/>
      <c r="V33" s="1"/>
      <c r="W33" s="1"/>
      <c r="X33" s="1"/>
      <c r="Y33" s="1"/>
      <c r="Z33" s="1"/>
    </row>
    <row r="34" spans="1:26" ht="12.75" customHeight="1" x14ac:dyDescent="0.2">
      <c r="A34" s="194"/>
      <c r="B34" s="115" t="s">
        <v>102</v>
      </c>
      <c r="C34" s="116"/>
      <c r="D34" s="117"/>
      <c r="E34" s="118">
        <v>400</v>
      </c>
      <c r="F34" s="97">
        <f t="shared" si="1"/>
        <v>0</v>
      </c>
      <c r="G34" s="95"/>
      <c r="H34" s="1"/>
      <c r="I34" s="1"/>
      <c r="J34" s="1"/>
      <c r="K34" s="1"/>
      <c r="L34" s="1"/>
      <c r="M34" s="1"/>
      <c r="N34" s="1"/>
      <c r="O34" s="1"/>
      <c r="P34" s="1"/>
      <c r="Q34" s="1"/>
      <c r="R34" s="1"/>
      <c r="S34" s="1"/>
      <c r="T34" s="1"/>
      <c r="U34" s="1"/>
      <c r="V34" s="1"/>
      <c r="W34" s="1"/>
      <c r="X34" s="1"/>
      <c r="Y34" s="1"/>
      <c r="Z34" s="1"/>
    </row>
    <row r="35" spans="1:26" ht="12.75" customHeight="1" x14ac:dyDescent="0.2">
      <c r="A35" s="194"/>
      <c r="B35" s="115" t="s">
        <v>103</v>
      </c>
      <c r="C35" s="116"/>
      <c r="D35" s="119"/>
      <c r="E35" s="120">
        <v>2E-3</v>
      </c>
      <c r="F35" s="97">
        <f t="shared" si="1"/>
        <v>0</v>
      </c>
      <c r="G35" s="95"/>
      <c r="H35" s="1"/>
      <c r="I35" s="1"/>
      <c r="J35" s="1"/>
      <c r="K35" s="1"/>
      <c r="L35" s="1"/>
      <c r="M35" s="1"/>
      <c r="N35" s="1"/>
      <c r="O35" s="1"/>
      <c r="P35" s="1"/>
      <c r="Q35" s="1"/>
      <c r="R35" s="1"/>
      <c r="S35" s="1"/>
      <c r="T35" s="1"/>
      <c r="U35" s="1"/>
      <c r="V35" s="1"/>
      <c r="W35" s="1"/>
      <c r="X35" s="1"/>
      <c r="Y35" s="1"/>
      <c r="Z35" s="1"/>
    </row>
    <row r="36" spans="1:26" ht="12.75" customHeight="1" x14ac:dyDescent="0.2">
      <c r="A36" s="194"/>
      <c r="B36" s="115" t="s">
        <v>104</v>
      </c>
      <c r="C36" s="116"/>
      <c r="D36" s="119"/>
      <c r="E36" s="120">
        <v>6.2E-2</v>
      </c>
      <c r="F36" s="97">
        <f t="shared" si="1"/>
        <v>0</v>
      </c>
      <c r="G36" s="95"/>
      <c r="H36" s="1"/>
      <c r="I36" s="1"/>
      <c r="J36" s="1"/>
      <c r="K36" s="1"/>
      <c r="L36" s="1"/>
      <c r="M36" s="1"/>
      <c r="N36" s="1"/>
      <c r="O36" s="1"/>
      <c r="P36" s="1"/>
      <c r="Q36" s="1"/>
      <c r="R36" s="1"/>
      <c r="S36" s="1"/>
      <c r="T36" s="1"/>
      <c r="U36" s="1"/>
      <c r="V36" s="1"/>
      <c r="W36" s="1"/>
      <c r="X36" s="1"/>
      <c r="Y36" s="1"/>
      <c r="Z36" s="1"/>
    </row>
    <row r="37" spans="1:26" ht="12.75" customHeight="1" x14ac:dyDescent="0.2">
      <c r="A37" s="194"/>
      <c r="B37" s="115" t="s">
        <v>105</v>
      </c>
      <c r="C37" s="116"/>
      <c r="D37" s="119"/>
      <c r="E37" s="120">
        <v>0.29249999999999998</v>
      </c>
      <c r="F37" s="97">
        <f t="shared" si="1"/>
        <v>0</v>
      </c>
      <c r="G37" s="95"/>
      <c r="H37" s="1"/>
      <c r="I37" s="1"/>
      <c r="J37" s="1"/>
      <c r="K37" s="1"/>
      <c r="L37" s="1"/>
      <c r="M37" s="1"/>
      <c r="N37" s="1"/>
      <c r="O37" s="1"/>
      <c r="P37" s="1"/>
      <c r="Q37" s="1"/>
      <c r="R37" s="1"/>
      <c r="S37" s="1"/>
      <c r="T37" s="1"/>
      <c r="U37" s="1"/>
      <c r="V37" s="1"/>
      <c r="W37" s="1"/>
      <c r="X37" s="1"/>
      <c r="Y37" s="1"/>
      <c r="Z37" s="1"/>
    </row>
    <row r="38" spans="1:26" ht="12.75" customHeight="1" x14ac:dyDescent="0.2">
      <c r="A38" s="194"/>
      <c r="B38" s="115" t="s">
        <v>106</v>
      </c>
      <c r="C38" s="116"/>
      <c r="D38" s="119"/>
      <c r="E38" s="120">
        <v>0.1525</v>
      </c>
      <c r="F38" s="97">
        <f t="shared" si="1"/>
        <v>0</v>
      </c>
      <c r="G38" s="95"/>
      <c r="H38" s="1"/>
      <c r="I38" s="1"/>
      <c r="J38" s="1"/>
      <c r="K38" s="1"/>
      <c r="L38" s="1"/>
      <c r="M38" s="1"/>
      <c r="N38" s="1"/>
      <c r="O38" s="1"/>
      <c r="P38" s="1"/>
      <c r="Q38" s="1"/>
      <c r="R38" s="1"/>
      <c r="S38" s="1"/>
      <c r="T38" s="1"/>
      <c r="U38" s="1"/>
      <c r="V38" s="1"/>
      <c r="W38" s="1"/>
      <c r="X38" s="1"/>
      <c r="Y38" s="1"/>
      <c r="Z38" s="1"/>
    </row>
    <row r="39" spans="1:26" ht="12.75" customHeight="1" x14ac:dyDescent="0.2">
      <c r="A39" s="194"/>
      <c r="B39" s="115" t="s">
        <v>107</v>
      </c>
      <c r="C39" s="116"/>
      <c r="D39" s="119"/>
      <c r="E39" s="120">
        <v>1.4500000000000001E-2</v>
      </c>
      <c r="F39" s="97">
        <f t="shared" si="1"/>
        <v>0</v>
      </c>
      <c r="G39" s="95"/>
      <c r="H39" s="1"/>
      <c r="I39" s="1"/>
      <c r="J39" s="1"/>
      <c r="K39" s="1"/>
      <c r="L39" s="1"/>
      <c r="M39" s="1"/>
      <c r="N39" s="1"/>
      <c r="O39" s="1"/>
      <c r="P39" s="1"/>
      <c r="Q39" s="1"/>
      <c r="R39" s="1"/>
      <c r="S39" s="1"/>
      <c r="T39" s="1"/>
      <c r="U39" s="1"/>
      <c r="V39" s="1"/>
      <c r="W39" s="1"/>
      <c r="X39" s="1"/>
      <c r="Y39" s="1"/>
      <c r="Z39" s="1"/>
    </row>
    <row r="40" spans="1:26" ht="12.75" customHeight="1" x14ac:dyDescent="0.2">
      <c r="A40" s="194"/>
      <c r="B40" s="115" t="s">
        <v>108</v>
      </c>
      <c r="C40" s="116"/>
      <c r="D40" s="119"/>
      <c r="E40" s="120">
        <v>4.0000000000000001E-3</v>
      </c>
      <c r="F40" s="97">
        <f t="shared" si="1"/>
        <v>0</v>
      </c>
      <c r="G40" s="95"/>
      <c r="H40" s="1"/>
      <c r="I40" s="1"/>
      <c r="J40" s="1"/>
      <c r="K40" s="1"/>
      <c r="L40" s="1"/>
      <c r="M40" s="1"/>
      <c r="N40" s="1"/>
      <c r="O40" s="1"/>
      <c r="P40" s="1"/>
      <c r="Q40" s="1"/>
      <c r="R40" s="1"/>
      <c r="S40" s="1"/>
      <c r="T40" s="1"/>
      <c r="U40" s="1"/>
      <c r="V40" s="1"/>
      <c r="W40" s="1"/>
      <c r="X40" s="1"/>
      <c r="Y40" s="1"/>
      <c r="Z40" s="1"/>
    </row>
    <row r="41" spans="1:26" ht="12.75" customHeight="1" x14ac:dyDescent="0.2">
      <c r="A41" s="194"/>
      <c r="B41" s="115" t="s">
        <v>109</v>
      </c>
      <c r="C41" s="116"/>
      <c r="D41" s="117"/>
      <c r="E41" s="118">
        <v>329</v>
      </c>
      <c r="F41" s="97">
        <f t="shared" si="1"/>
        <v>0</v>
      </c>
      <c r="G41" s="95"/>
      <c r="H41" s="1"/>
      <c r="I41" s="1"/>
      <c r="J41" s="1"/>
      <c r="K41" s="1"/>
      <c r="L41" s="1"/>
      <c r="M41" s="1"/>
      <c r="N41" s="1"/>
      <c r="O41" s="1"/>
      <c r="P41" s="1"/>
      <c r="Q41" s="1"/>
      <c r="R41" s="1"/>
      <c r="S41" s="1"/>
      <c r="T41" s="1"/>
      <c r="U41" s="1"/>
      <c r="V41" s="1"/>
      <c r="W41" s="1"/>
      <c r="X41" s="1"/>
      <c r="Y41" s="1"/>
      <c r="Z41" s="1"/>
    </row>
    <row r="42" spans="1:26" ht="12.75" customHeight="1" x14ac:dyDescent="0.2">
      <c r="A42" s="194"/>
      <c r="B42" s="115" t="s">
        <v>110</v>
      </c>
      <c r="C42" s="116"/>
      <c r="D42" s="121"/>
      <c r="E42" s="119">
        <f t="shared" ref="E42:F42" si="2">C42*D42</f>
        <v>0</v>
      </c>
      <c r="F42" s="97">
        <f t="shared" si="2"/>
        <v>0</v>
      </c>
      <c r="G42" s="95"/>
      <c r="H42" s="1"/>
      <c r="I42" s="1"/>
      <c r="J42" s="1"/>
      <c r="K42" s="1"/>
      <c r="L42" s="1"/>
      <c r="M42" s="1"/>
      <c r="N42" s="1"/>
      <c r="O42" s="1"/>
      <c r="P42" s="1"/>
      <c r="Q42" s="1"/>
      <c r="R42" s="1"/>
      <c r="S42" s="1"/>
      <c r="T42" s="1"/>
      <c r="U42" s="1"/>
      <c r="V42" s="1"/>
      <c r="W42" s="1"/>
      <c r="X42" s="1"/>
      <c r="Y42" s="1"/>
      <c r="Z42" s="1"/>
    </row>
    <row r="43" spans="1:26" ht="12.75" customHeight="1" x14ac:dyDescent="0.2">
      <c r="A43" s="194"/>
      <c r="B43" s="122"/>
      <c r="C43" s="123"/>
      <c r="D43" s="105"/>
      <c r="E43" s="21"/>
      <c r="F43" s="124"/>
      <c r="G43" s="125"/>
      <c r="H43" s="1"/>
      <c r="I43" s="1"/>
      <c r="J43" s="1"/>
      <c r="K43" s="1"/>
      <c r="L43" s="1"/>
      <c r="M43" s="1"/>
      <c r="N43" s="1"/>
      <c r="O43" s="1"/>
      <c r="P43" s="1"/>
      <c r="Q43" s="1"/>
      <c r="R43" s="1"/>
      <c r="S43" s="1"/>
      <c r="T43" s="1"/>
      <c r="U43" s="1"/>
      <c r="V43" s="1"/>
      <c r="W43" s="1"/>
      <c r="X43" s="1"/>
      <c r="Y43" s="1"/>
      <c r="Z43" s="1"/>
    </row>
    <row r="44" spans="1:26" ht="12.75" customHeight="1" x14ac:dyDescent="0.2">
      <c r="A44" s="194"/>
      <c r="B44" s="126" t="s">
        <v>97</v>
      </c>
      <c r="C44" s="127"/>
      <c r="D44" s="127"/>
      <c r="E44" s="128"/>
      <c r="F44" s="94"/>
      <c r="G44" s="95"/>
      <c r="H44" s="1"/>
      <c r="I44" s="1"/>
      <c r="J44" s="1"/>
      <c r="K44" s="1"/>
      <c r="L44" s="1"/>
      <c r="M44" s="1"/>
      <c r="N44" s="1"/>
      <c r="O44" s="1"/>
      <c r="P44" s="1"/>
      <c r="Q44" s="1"/>
      <c r="R44" s="1"/>
      <c r="S44" s="1"/>
      <c r="T44" s="1"/>
      <c r="U44" s="1"/>
      <c r="V44" s="1"/>
      <c r="W44" s="1"/>
      <c r="X44" s="1"/>
      <c r="Y44" s="1"/>
      <c r="Z44" s="1"/>
    </row>
    <row r="45" spans="1:26" ht="12.75" customHeight="1" x14ac:dyDescent="0.2">
      <c r="A45" s="194"/>
      <c r="B45" s="245"/>
      <c r="C45" s="129"/>
      <c r="D45" s="129"/>
      <c r="E45" s="130"/>
      <c r="F45" s="94"/>
      <c r="G45" s="95"/>
      <c r="H45" s="1"/>
      <c r="I45" s="1"/>
      <c r="J45" s="1"/>
      <c r="K45" s="1"/>
      <c r="L45" s="1"/>
      <c r="M45" s="1"/>
      <c r="N45" s="1"/>
      <c r="O45" s="1"/>
      <c r="P45" s="1"/>
      <c r="Q45" s="1"/>
      <c r="R45" s="1"/>
      <c r="S45" s="1"/>
      <c r="T45" s="1"/>
      <c r="U45" s="1"/>
      <c r="V45" s="1"/>
      <c r="W45" s="1"/>
      <c r="X45" s="1"/>
      <c r="Y45" s="1"/>
      <c r="Z45" s="1"/>
    </row>
    <row r="46" spans="1:26" ht="12.75" customHeight="1" x14ac:dyDescent="0.2">
      <c r="A46" s="194"/>
      <c r="B46" s="252" t="s">
        <v>111</v>
      </c>
      <c r="E46" s="290"/>
      <c r="F46" s="94"/>
      <c r="G46" s="95"/>
      <c r="H46" s="1"/>
      <c r="I46" s="1"/>
      <c r="J46" s="1"/>
      <c r="K46" s="1"/>
      <c r="L46" s="1"/>
      <c r="M46" s="1"/>
      <c r="N46" s="1"/>
      <c r="O46" s="1"/>
      <c r="P46" s="1"/>
      <c r="Q46" s="1"/>
      <c r="R46" s="1"/>
      <c r="S46" s="1"/>
      <c r="T46" s="1"/>
      <c r="U46" s="1"/>
      <c r="V46" s="1"/>
      <c r="W46" s="1"/>
      <c r="X46" s="1"/>
      <c r="Y46" s="1"/>
      <c r="Z46" s="1"/>
    </row>
    <row r="47" spans="1:26" ht="42" customHeight="1" x14ac:dyDescent="0.2">
      <c r="A47" s="194"/>
      <c r="B47" s="251" t="s">
        <v>112</v>
      </c>
      <c r="E47" s="290"/>
      <c r="F47" s="94"/>
      <c r="G47" s="95"/>
      <c r="H47" s="1"/>
      <c r="I47" s="1"/>
      <c r="J47" s="1"/>
      <c r="K47" s="1"/>
      <c r="L47" s="1"/>
      <c r="M47" s="1"/>
      <c r="N47" s="1"/>
      <c r="O47" s="1"/>
      <c r="P47" s="1"/>
      <c r="Q47" s="1"/>
      <c r="R47" s="1"/>
      <c r="S47" s="1"/>
      <c r="T47" s="1"/>
      <c r="U47" s="1"/>
      <c r="V47" s="1"/>
      <c r="W47" s="1"/>
      <c r="X47" s="1"/>
      <c r="Y47" s="1"/>
      <c r="Z47" s="1"/>
    </row>
    <row r="48" spans="1:26" ht="12.75" customHeight="1" x14ac:dyDescent="0.2">
      <c r="A48" s="103"/>
      <c r="B48" s="104"/>
      <c r="C48" s="105"/>
      <c r="D48" s="105"/>
      <c r="E48" s="131" t="s">
        <v>113</v>
      </c>
      <c r="F48" s="107"/>
      <c r="G48" s="108">
        <f>SUM(F32:F42)</f>
        <v>0</v>
      </c>
      <c r="H48" s="1"/>
      <c r="I48" s="1"/>
      <c r="J48" s="1"/>
      <c r="K48" s="1"/>
      <c r="L48" s="1"/>
      <c r="M48" s="1"/>
      <c r="N48" s="1"/>
      <c r="O48" s="1"/>
      <c r="P48" s="1"/>
      <c r="Q48" s="1"/>
      <c r="R48" s="1"/>
      <c r="S48" s="1"/>
      <c r="T48" s="1"/>
      <c r="U48" s="1"/>
      <c r="V48" s="1"/>
      <c r="W48" s="1"/>
      <c r="X48" s="1"/>
      <c r="Y48" s="1"/>
      <c r="Z48" s="1"/>
    </row>
    <row r="49" spans="1:26" ht="12.75" customHeight="1" x14ac:dyDescent="0.2">
      <c r="A49" s="109">
        <v>300</v>
      </c>
      <c r="B49" s="132" t="s">
        <v>114</v>
      </c>
      <c r="C49" s="110"/>
      <c r="D49" s="110"/>
      <c r="E49" s="48"/>
      <c r="F49" s="112"/>
      <c r="G49" s="95"/>
      <c r="H49" s="1"/>
      <c r="I49" s="1"/>
      <c r="J49" s="1"/>
      <c r="K49" s="1"/>
      <c r="L49" s="1"/>
      <c r="M49" s="1"/>
      <c r="N49" s="1"/>
      <c r="O49" s="1"/>
      <c r="P49" s="1"/>
      <c r="Q49" s="1"/>
      <c r="R49" s="1"/>
      <c r="S49" s="1"/>
      <c r="T49" s="1"/>
      <c r="U49" s="1"/>
      <c r="V49" s="1"/>
      <c r="W49" s="1"/>
      <c r="X49" s="1"/>
      <c r="Y49" s="1"/>
      <c r="Z49" s="1"/>
    </row>
    <row r="50" spans="1:26" ht="12.75" customHeight="1" x14ac:dyDescent="0.2">
      <c r="A50" s="86"/>
      <c r="B50" s="132"/>
      <c r="C50" s="92"/>
      <c r="D50" s="92"/>
      <c r="E50" s="48"/>
      <c r="F50" s="94"/>
      <c r="G50" s="95"/>
      <c r="H50" s="1"/>
      <c r="I50" s="1"/>
      <c r="J50" s="1"/>
      <c r="K50" s="1"/>
      <c r="L50" s="1"/>
      <c r="M50" s="1"/>
      <c r="N50" s="1"/>
      <c r="O50" s="1"/>
      <c r="P50" s="1"/>
      <c r="Q50" s="1"/>
      <c r="R50" s="1"/>
      <c r="S50" s="1"/>
      <c r="T50" s="1"/>
      <c r="U50" s="1"/>
      <c r="V50" s="1"/>
      <c r="W50" s="1"/>
      <c r="X50" s="1"/>
      <c r="Y50" s="1"/>
      <c r="Z50" s="1"/>
    </row>
    <row r="51" spans="1:26" ht="12.75" customHeight="1" x14ac:dyDescent="0.2">
      <c r="A51" s="194">
        <v>320</v>
      </c>
      <c r="B51" s="115" t="s">
        <v>115</v>
      </c>
      <c r="C51" s="209"/>
      <c r="D51" s="209"/>
      <c r="E51" s="133"/>
      <c r="F51" s="97">
        <f t="shared" ref="F51:F54" si="3">SUM(C51*D51*E51)</f>
        <v>0</v>
      </c>
      <c r="G51" s="95"/>
      <c r="H51" s="1"/>
      <c r="I51" s="1"/>
      <c r="J51" s="1"/>
      <c r="K51" s="1"/>
      <c r="L51" s="1"/>
      <c r="M51" s="1"/>
      <c r="N51" s="1"/>
      <c r="O51" s="1"/>
      <c r="P51" s="1"/>
      <c r="Q51" s="1"/>
      <c r="R51" s="1"/>
      <c r="S51" s="1"/>
      <c r="T51" s="1"/>
      <c r="U51" s="1"/>
      <c r="V51" s="1"/>
      <c r="W51" s="1"/>
      <c r="X51" s="1"/>
      <c r="Y51" s="1"/>
      <c r="Z51" s="1"/>
    </row>
    <row r="52" spans="1:26" ht="12.75" customHeight="1" x14ac:dyDescent="0.2">
      <c r="A52" s="194"/>
      <c r="B52" s="115"/>
      <c r="C52" s="209"/>
      <c r="D52" s="209"/>
      <c r="E52" s="133"/>
      <c r="F52" s="97">
        <f t="shared" si="3"/>
        <v>0</v>
      </c>
      <c r="G52" s="95"/>
      <c r="H52" s="1"/>
      <c r="I52" s="1"/>
      <c r="J52" s="1"/>
      <c r="K52" s="1"/>
      <c r="L52" s="1"/>
      <c r="M52" s="1"/>
      <c r="N52" s="1"/>
      <c r="O52" s="1"/>
      <c r="P52" s="1"/>
      <c r="Q52" s="1"/>
      <c r="R52" s="1"/>
      <c r="S52" s="1"/>
      <c r="T52" s="1"/>
      <c r="U52" s="1"/>
      <c r="V52" s="1"/>
      <c r="W52" s="1"/>
      <c r="X52" s="1"/>
      <c r="Y52" s="1"/>
      <c r="Z52" s="1"/>
    </row>
    <row r="53" spans="1:26" ht="12.75" customHeight="1" x14ac:dyDescent="0.2">
      <c r="A53" s="194"/>
      <c r="B53" s="115"/>
      <c r="C53" s="209"/>
      <c r="D53" s="209"/>
      <c r="E53" s="133"/>
      <c r="F53" s="97">
        <f t="shared" si="3"/>
        <v>0</v>
      </c>
      <c r="G53" s="95"/>
      <c r="H53" s="1"/>
      <c r="I53" s="1"/>
      <c r="J53" s="1"/>
      <c r="K53" s="1"/>
      <c r="L53" s="1"/>
      <c r="M53" s="1"/>
      <c r="N53" s="1"/>
      <c r="O53" s="1"/>
      <c r="P53" s="1"/>
      <c r="Q53" s="1"/>
      <c r="R53" s="1"/>
      <c r="S53" s="1"/>
      <c r="T53" s="1"/>
      <c r="U53" s="1"/>
      <c r="V53" s="1"/>
      <c r="W53" s="1"/>
      <c r="X53" s="1"/>
      <c r="Y53" s="1"/>
      <c r="Z53" s="1"/>
    </row>
    <row r="54" spans="1:26" ht="12.75" customHeight="1" x14ac:dyDescent="0.2">
      <c r="A54" s="194"/>
      <c r="B54" s="115"/>
      <c r="C54" s="209"/>
      <c r="D54" s="209"/>
      <c r="E54" s="133"/>
      <c r="F54" s="97">
        <f t="shared" si="3"/>
        <v>0</v>
      </c>
      <c r="G54" s="95"/>
      <c r="H54" s="1"/>
      <c r="I54" s="1"/>
      <c r="J54" s="1"/>
      <c r="K54" s="1"/>
      <c r="L54" s="1"/>
      <c r="M54" s="1"/>
      <c r="N54" s="1"/>
      <c r="O54" s="1"/>
      <c r="P54" s="1"/>
      <c r="Q54" s="1"/>
      <c r="R54" s="1"/>
      <c r="S54" s="1"/>
      <c r="T54" s="1"/>
      <c r="U54" s="1"/>
      <c r="V54" s="1"/>
      <c r="W54" s="1"/>
      <c r="X54" s="1"/>
      <c r="Y54" s="1"/>
      <c r="Z54" s="1"/>
    </row>
    <row r="55" spans="1:26" ht="12.75" customHeight="1" x14ac:dyDescent="0.2">
      <c r="A55" s="194"/>
      <c r="B55" s="115"/>
      <c r="C55" s="92"/>
      <c r="D55" s="92"/>
      <c r="E55" s="48"/>
      <c r="F55" s="94"/>
      <c r="G55" s="95"/>
      <c r="H55" s="1"/>
      <c r="I55" s="1"/>
      <c r="J55" s="1"/>
      <c r="K55" s="1"/>
      <c r="L55" s="1"/>
      <c r="M55" s="1"/>
      <c r="N55" s="1"/>
      <c r="O55" s="1"/>
      <c r="P55" s="1"/>
      <c r="Q55" s="1"/>
      <c r="R55" s="1"/>
      <c r="S55" s="1"/>
      <c r="T55" s="1"/>
      <c r="U55" s="1"/>
      <c r="V55" s="1"/>
      <c r="W55" s="1"/>
      <c r="X55" s="1"/>
      <c r="Y55" s="1"/>
      <c r="Z55" s="1"/>
    </row>
    <row r="56" spans="1:26" ht="12.75" customHeight="1" x14ac:dyDescent="0.2">
      <c r="A56" s="194">
        <v>330</v>
      </c>
      <c r="B56" s="115" t="s">
        <v>116</v>
      </c>
      <c r="C56" s="209"/>
      <c r="D56" s="209"/>
      <c r="E56" s="133"/>
      <c r="F56" s="97">
        <f t="shared" ref="F56:F59" si="4">SUM(C56*D56*E56)</f>
        <v>0</v>
      </c>
      <c r="G56" s="95"/>
      <c r="H56" s="1"/>
      <c r="I56" s="1"/>
      <c r="J56" s="1"/>
      <c r="K56" s="1"/>
      <c r="L56" s="1"/>
      <c r="M56" s="1"/>
      <c r="N56" s="1"/>
      <c r="O56" s="1"/>
      <c r="P56" s="1"/>
      <c r="Q56" s="1"/>
      <c r="R56" s="1"/>
      <c r="S56" s="1"/>
      <c r="T56" s="1"/>
      <c r="U56" s="1"/>
      <c r="V56" s="1"/>
      <c r="W56" s="1"/>
      <c r="X56" s="1"/>
      <c r="Y56" s="1"/>
      <c r="Z56" s="1"/>
    </row>
    <row r="57" spans="1:26" ht="12.75" customHeight="1" x14ac:dyDescent="0.2">
      <c r="A57" s="194">
        <v>340</v>
      </c>
      <c r="B57" s="115" t="s">
        <v>117</v>
      </c>
      <c r="C57" s="209"/>
      <c r="D57" s="209"/>
      <c r="E57" s="133"/>
      <c r="F57" s="97">
        <f t="shared" si="4"/>
        <v>0</v>
      </c>
      <c r="G57" s="95"/>
      <c r="H57" s="1"/>
      <c r="I57" s="1"/>
      <c r="J57" s="1"/>
      <c r="K57" s="1"/>
      <c r="L57" s="1"/>
      <c r="M57" s="1"/>
      <c r="N57" s="1"/>
      <c r="O57" s="1"/>
      <c r="P57" s="1"/>
      <c r="Q57" s="1"/>
      <c r="R57" s="1"/>
      <c r="S57" s="1"/>
      <c r="T57" s="1"/>
      <c r="U57" s="1"/>
      <c r="V57" s="1"/>
      <c r="W57" s="1"/>
      <c r="X57" s="1"/>
      <c r="Y57" s="1"/>
      <c r="Z57" s="1"/>
    </row>
    <row r="58" spans="1:26" ht="12.75" customHeight="1" x14ac:dyDescent="0.2">
      <c r="A58" s="194"/>
      <c r="B58" s="115"/>
      <c r="C58" s="209"/>
      <c r="D58" s="209"/>
      <c r="E58" s="133"/>
      <c r="F58" s="97">
        <f t="shared" si="4"/>
        <v>0</v>
      </c>
      <c r="G58" s="95"/>
      <c r="H58" s="1"/>
      <c r="I58" s="1"/>
      <c r="J58" s="1"/>
      <c r="K58" s="1"/>
      <c r="L58" s="1"/>
      <c r="M58" s="1"/>
      <c r="N58" s="1"/>
      <c r="O58" s="1"/>
      <c r="P58" s="1"/>
      <c r="Q58" s="1"/>
      <c r="R58" s="1"/>
      <c r="S58" s="1"/>
      <c r="T58" s="1"/>
      <c r="U58" s="1"/>
      <c r="V58" s="1"/>
      <c r="W58" s="1"/>
      <c r="X58" s="1"/>
      <c r="Y58" s="1"/>
      <c r="Z58" s="1"/>
    </row>
    <row r="59" spans="1:26" ht="12.75" customHeight="1" x14ac:dyDescent="0.2">
      <c r="A59" s="194"/>
      <c r="B59" s="115"/>
      <c r="C59" s="209"/>
      <c r="D59" s="209"/>
      <c r="E59" s="133"/>
      <c r="F59" s="97">
        <f t="shared" si="4"/>
        <v>0</v>
      </c>
      <c r="G59" s="125"/>
      <c r="H59" s="1"/>
      <c r="I59" s="1"/>
      <c r="J59" s="1"/>
      <c r="K59" s="1"/>
      <c r="L59" s="1"/>
      <c r="M59" s="1"/>
      <c r="N59" s="1"/>
      <c r="O59" s="1"/>
      <c r="P59" s="1"/>
      <c r="Q59" s="1"/>
      <c r="R59" s="1"/>
      <c r="S59" s="1"/>
      <c r="T59" s="1"/>
      <c r="U59" s="1"/>
      <c r="V59" s="1"/>
      <c r="W59" s="1"/>
      <c r="X59" s="1"/>
      <c r="Y59" s="1"/>
      <c r="Z59" s="1"/>
    </row>
    <row r="60" spans="1:26" ht="12.75" customHeight="1" x14ac:dyDescent="0.2">
      <c r="A60" s="194"/>
      <c r="B60" s="134" t="s">
        <v>97</v>
      </c>
      <c r="C60" s="135"/>
      <c r="D60" s="135"/>
      <c r="E60" s="136"/>
      <c r="F60" s="94"/>
      <c r="G60" s="95"/>
      <c r="H60" s="1"/>
      <c r="I60" s="1"/>
      <c r="J60" s="1"/>
      <c r="K60" s="1"/>
      <c r="L60" s="1"/>
      <c r="M60" s="1"/>
      <c r="N60" s="1"/>
      <c r="O60" s="1"/>
      <c r="P60" s="1"/>
      <c r="Q60" s="1"/>
      <c r="R60" s="1"/>
      <c r="S60" s="1"/>
      <c r="T60" s="1"/>
      <c r="U60" s="1"/>
      <c r="V60" s="1"/>
      <c r="W60" s="1"/>
      <c r="X60" s="1"/>
      <c r="Y60" s="1"/>
      <c r="Z60" s="1"/>
    </row>
    <row r="61" spans="1:26" ht="54" customHeight="1" x14ac:dyDescent="0.2">
      <c r="A61" s="194"/>
      <c r="B61" s="252"/>
      <c r="E61" s="290"/>
      <c r="F61" s="94"/>
      <c r="G61" s="95"/>
      <c r="H61" s="1"/>
      <c r="I61" s="1"/>
      <c r="J61" s="1"/>
      <c r="K61" s="1"/>
      <c r="L61" s="1"/>
      <c r="M61" s="1"/>
      <c r="N61" s="1"/>
      <c r="O61" s="1"/>
      <c r="P61" s="1"/>
      <c r="Q61" s="1"/>
      <c r="R61" s="1"/>
      <c r="S61" s="1"/>
      <c r="T61" s="1"/>
      <c r="U61" s="1"/>
      <c r="V61" s="1"/>
      <c r="W61" s="1"/>
      <c r="X61" s="1"/>
      <c r="Y61" s="1"/>
      <c r="Z61" s="1"/>
    </row>
    <row r="62" spans="1:26" ht="30" customHeight="1" x14ac:dyDescent="0.2">
      <c r="A62" s="194"/>
      <c r="B62" s="291"/>
      <c r="E62" s="290"/>
      <c r="F62" s="94"/>
      <c r="G62" s="95"/>
      <c r="H62" s="1"/>
      <c r="I62" s="1"/>
      <c r="J62" s="1"/>
      <c r="K62" s="1"/>
      <c r="L62" s="1"/>
      <c r="M62" s="1"/>
      <c r="N62" s="1"/>
      <c r="O62" s="1"/>
      <c r="P62" s="1"/>
      <c r="Q62" s="1"/>
      <c r="R62" s="1"/>
      <c r="S62" s="1"/>
      <c r="T62" s="1"/>
      <c r="U62" s="1"/>
      <c r="V62" s="1"/>
      <c r="W62" s="1"/>
      <c r="X62" s="1"/>
      <c r="Y62" s="1"/>
      <c r="Z62" s="1"/>
    </row>
    <row r="63" spans="1:26" ht="12.75" customHeight="1" x14ac:dyDescent="0.2">
      <c r="A63" s="194"/>
      <c r="B63" s="291"/>
      <c r="E63" s="290"/>
      <c r="F63" s="94"/>
      <c r="G63" s="95"/>
      <c r="H63" s="1"/>
      <c r="I63" s="1"/>
      <c r="J63" s="1"/>
      <c r="K63" s="1"/>
      <c r="L63" s="1"/>
      <c r="M63" s="1"/>
      <c r="N63" s="1"/>
      <c r="O63" s="1"/>
      <c r="P63" s="1"/>
      <c r="Q63" s="1"/>
      <c r="R63" s="1"/>
      <c r="S63" s="1"/>
      <c r="T63" s="1"/>
      <c r="U63" s="1"/>
      <c r="V63" s="1"/>
      <c r="W63" s="1"/>
      <c r="X63" s="1"/>
      <c r="Y63" s="1"/>
      <c r="Z63" s="1"/>
    </row>
    <row r="64" spans="1:26" ht="12.75" customHeight="1" x14ac:dyDescent="0.2">
      <c r="A64" s="103"/>
      <c r="B64" s="104"/>
      <c r="C64" s="105"/>
      <c r="D64" s="105"/>
      <c r="E64" s="131" t="s">
        <v>118</v>
      </c>
      <c r="F64" s="107"/>
      <c r="G64" s="108">
        <f>SUM(F51:F59)</f>
        <v>0</v>
      </c>
      <c r="H64" s="1"/>
      <c r="I64" s="1"/>
      <c r="J64" s="1"/>
      <c r="K64" s="1"/>
      <c r="L64" s="1"/>
      <c r="M64" s="1"/>
      <c r="N64" s="1"/>
      <c r="O64" s="1"/>
      <c r="P64" s="1"/>
      <c r="Q64" s="1"/>
      <c r="R64" s="1"/>
      <c r="S64" s="1"/>
      <c r="T64" s="1"/>
      <c r="U64" s="1"/>
      <c r="V64" s="1"/>
      <c r="W64" s="1"/>
      <c r="X64" s="1"/>
      <c r="Y64" s="1"/>
      <c r="Z64" s="1"/>
    </row>
    <row r="65" spans="1:26" ht="12.75" customHeight="1" x14ac:dyDescent="0.2">
      <c r="A65" s="109">
        <v>400</v>
      </c>
      <c r="B65" s="137" t="s">
        <v>119</v>
      </c>
      <c r="C65" s="138"/>
      <c r="D65" s="110"/>
      <c r="E65" s="139"/>
      <c r="F65" s="112"/>
      <c r="G65" s="95"/>
      <c r="H65" s="1"/>
      <c r="I65" s="1"/>
      <c r="J65" s="1"/>
      <c r="K65" s="1"/>
      <c r="L65" s="1"/>
      <c r="M65" s="1"/>
      <c r="N65" s="1"/>
      <c r="O65" s="1"/>
      <c r="P65" s="1"/>
      <c r="Q65" s="1"/>
      <c r="R65" s="1"/>
      <c r="S65" s="1"/>
      <c r="T65" s="1"/>
      <c r="U65" s="1"/>
      <c r="V65" s="1"/>
      <c r="W65" s="1"/>
      <c r="X65" s="1"/>
      <c r="Y65" s="1"/>
      <c r="Z65" s="1"/>
    </row>
    <row r="66" spans="1:26" ht="12.75" customHeight="1" x14ac:dyDescent="0.2">
      <c r="A66" s="194"/>
      <c r="B66" s="1"/>
      <c r="C66" s="140"/>
      <c r="D66" s="92"/>
      <c r="E66" s="48"/>
      <c r="F66" s="94"/>
      <c r="G66" s="95"/>
      <c r="H66" s="1"/>
      <c r="I66" s="1"/>
      <c r="J66" s="1"/>
      <c r="K66" s="1"/>
      <c r="L66" s="1"/>
      <c r="M66" s="1"/>
      <c r="N66" s="1"/>
      <c r="O66" s="1"/>
      <c r="P66" s="1"/>
      <c r="Q66" s="1"/>
      <c r="R66" s="1"/>
      <c r="S66" s="1"/>
      <c r="T66" s="1"/>
      <c r="U66" s="1"/>
      <c r="V66" s="1"/>
      <c r="W66" s="1"/>
      <c r="X66" s="1"/>
      <c r="Y66" s="1"/>
      <c r="Z66" s="1"/>
    </row>
    <row r="67" spans="1:26" ht="12.75" customHeight="1" x14ac:dyDescent="0.2">
      <c r="A67" s="194">
        <v>410</v>
      </c>
      <c r="B67" s="199" t="s">
        <v>120</v>
      </c>
      <c r="C67" s="140"/>
      <c r="D67" s="209"/>
      <c r="E67" s="133"/>
      <c r="F67" s="97">
        <f t="shared" ref="F67:F70" si="5">SUM(D67*E67)</f>
        <v>0</v>
      </c>
      <c r="G67" s="95"/>
      <c r="H67" s="1"/>
      <c r="I67" s="1"/>
      <c r="J67" s="1"/>
      <c r="K67" s="1"/>
      <c r="L67" s="1"/>
      <c r="M67" s="1"/>
      <c r="N67" s="1"/>
      <c r="O67" s="1"/>
      <c r="P67" s="1"/>
      <c r="Q67" s="1"/>
      <c r="R67" s="1"/>
      <c r="S67" s="1"/>
      <c r="T67" s="1"/>
      <c r="U67" s="1"/>
      <c r="V67" s="1"/>
      <c r="W67" s="1"/>
      <c r="X67" s="1"/>
      <c r="Y67" s="1"/>
      <c r="Z67" s="1"/>
    </row>
    <row r="68" spans="1:26" ht="12.75" customHeight="1" x14ac:dyDescent="0.2">
      <c r="A68" s="194">
        <v>430</v>
      </c>
      <c r="B68" s="1" t="s">
        <v>121</v>
      </c>
      <c r="C68" s="140"/>
      <c r="D68" s="209"/>
      <c r="E68" s="133"/>
      <c r="F68" s="97">
        <f t="shared" si="5"/>
        <v>0</v>
      </c>
      <c r="G68" s="95"/>
      <c r="H68" s="1"/>
      <c r="I68" s="1"/>
      <c r="J68" s="1"/>
      <c r="K68" s="1"/>
      <c r="L68" s="1"/>
      <c r="M68" s="1"/>
      <c r="N68" s="1"/>
      <c r="O68" s="1"/>
      <c r="P68" s="1"/>
      <c r="Q68" s="1"/>
      <c r="R68" s="1"/>
      <c r="S68" s="1"/>
      <c r="T68" s="1"/>
      <c r="U68" s="1"/>
      <c r="V68" s="1"/>
      <c r="W68" s="1"/>
      <c r="X68" s="1"/>
      <c r="Y68" s="1"/>
      <c r="Z68" s="1"/>
    </row>
    <row r="69" spans="1:26" ht="12.75" customHeight="1" x14ac:dyDescent="0.2">
      <c r="A69" s="194">
        <v>441</v>
      </c>
      <c r="B69" s="1" t="s">
        <v>122</v>
      </c>
      <c r="C69" s="140"/>
      <c r="D69" s="209"/>
      <c r="E69" s="133"/>
      <c r="F69" s="97">
        <f t="shared" si="5"/>
        <v>0</v>
      </c>
      <c r="G69" s="95"/>
      <c r="H69" s="1"/>
      <c r="I69" s="1"/>
      <c r="J69" s="1"/>
      <c r="K69" s="1"/>
      <c r="L69" s="1"/>
      <c r="M69" s="1"/>
      <c r="N69" s="1"/>
      <c r="O69" s="1"/>
      <c r="P69" s="1"/>
      <c r="Q69" s="1"/>
      <c r="R69" s="1"/>
      <c r="S69" s="1"/>
      <c r="T69" s="1"/>
      <c r="U69" s="1"/>
      <c r="V69" s="1"/>
      <c r="W69" s="1"/>
      <c r="X69" s="1"/>
      <c r="Y69" s="1"/>
      <c r="Z69" s="1"/>
    </row>
    <row r="70" spans="1:26" ht="12.75" customHeight="1" x14ac:dyDescent="0.2">
      <c r="A70" s="194">
        <v>450</v>
      </c>
      <c r="B70" s="122" t="s">
        <v>123</v>
      </c>
      <c r="C70" s="140"/>
      <c r="D70" s="209"/>
      <c r="E70" s="133"/>
      <c r="F70" s="97">
        <f t="shared" si="5"/>
        <v>0</v>
      </c>
      <c r="G70" s="125"/>
      <c r="H70" s="1"/>
      <c r="I70" s="1"/>
      <c r="J70" s="1"/>
      <c r="K70" s="1"/>
      <c r="L70" s="1"/>
      <c r="M70" s="1"/>
      <c r="N70" s="1"/>
      <c r="O70" s="1"/>
      <c r="P70" s="1"/>
      <c r="Q70" s="1"/>
      <c r="R70" s="1"/>
      <c r="S70" s="1"/>
      <c r="T70" s="1"/>
      <c r="U70" s="1"/>
      <c r="V70" s="1"/>
      <c r="W70" s="1"/>
      <c r="X70" s="1"/>
      <c r="Y70" s="1"/>
      <c r="Z70" s="1"/>
    </row>
    <row r="71" spans="1:26" ht="12.75" customHeight="1" x14ac:dyDescent="0.2">
      <c r="A71" s="194"/>
      <c r="B71" s="126" t="s">
        <v>97</v>
      </c>
      <c r="C71" s="127"/>
      <c r="D71" s="127"/>
      <c r="E71" s="128"/>
      <c r="F71" s="94"/>
      <c r="G71" s="95"/>
      <c r="H71" s="1"/>
      <c r="I71" s="1"/>
      <c r="J71" s="1"/>
      <c r="K71" s="1"/>
      <c r="L71" s="1"/>
      <c r="M71" s="1"/>
      <c r="N71" s="1"/>
      <c r="O71" s="1"/>
      <c r="P71" s="1"/>
      <c r="Q71" s="1"/>
      <c r="R71" s="1"/>
      <c r="S71" s="1"/>
      <c r="T71" s="1"/>
      <c r="U71" s="1"/>
      <c r="V71" s="1"/>
      <c r="W71" s="1"/>
      <c r="X71" s="1"/>
      <c r="Y71" s="1"/>
      <c r="Z71" s="1"/>
    </row>
    <row r="72" spans="1:26" ht="12.75" customHeight="1" x14ac:dyDescent="0.2">
      <c r="A72" s="194"/>
      <c r="B72" s="245"/>
      <c r="C72" s="129"/>
      <c r="D72" s="129"/>
      <c r="E72" s="130"/>
      <c r="F72" s="94"/>
      <c r="G72" s="95"/>
      <c r="H72" s="1"/>
      <c r="I72" s="79"/>
      <c r="J72" s="1"/>
      <c r="K72" s="1"/>
      <c r="L72" s="1"/>
      <c r="M72" s="1"/>
      <c r="N72" s="1"/>
      <c r="O72" s="1"/>
      <c r="P72" s="1"/>
      <c r="Q72" s="1"/>
      <c r="R72" s="1"/>
      <c r="S72" s="1"/>
      <c r="T72" s="1"/>
      <c r="U72" s="1"/>
      <c r="V72" s="1"/>
      <c r="W72" s="1"/>
      <c r="X72" s="1"/>
      <c r="Y72" s="1"/>
      <c r="Z72" s="1"/>
    </row>
    <row r="73" spans="1:26" ht="46.5" customHeight="1" x14ac:dyDescent="0.2">
      <c r="A73" s="194"/>
      <c r="B73" s="252"/>
      <c r="E73" s="290"/>
      <c r="F73" s="94"/>
      <c r="G73" s="95"/>
      <c r="H73" s="1"/>
      <c r="I73" s="79"/>
      <c r="J73" s="1"/>
      <c r="K73" s="1"/>
      <c r="L73" s="1"/>
      <c r="M73" s="1"/>
      <c r="N73" s="1"/>
      <c r="O73" s="1"/>
      <c r="P73" s="1"/>
      <c r="Q73" s="1"/>
      <c r="R73" s="1"/>
      <c r="S73" s="1"/>
      <c r="T73" s="1"/>
      <c r="U73" s="1"/>
      <c r="V73" s="1"/>
      <c r="W73" s="1"/>
      <c r="X73" s="1"/>
      <c r="Y73" s="1"/>
      <c r="Z73" s="1"/>
    </row>
    <row r="74" spans="1:26" ht="12.75" customHeight="1" x14ac:dyDescent="0.2">
      <c r="A74" s="194"/>
      <c r="B74" s="291"/>
      <c r="E74" s="290"/>
      <c r="F74" s="94"/>
      <c r="G74" s="95"/>
      <c r="H74" s="1"/>
      <c r="I74" s="79"/>
      <c r="J74" s="1"/>
      <c r="K74" s="1"/>
      <c r="L74" s="1"/>
      <c r="M74" s="1"/>
      <c r="N74" s="1"/>
      <c r="O74" s="1"/>
      <c r="P74" s="1"/>
      <c r="Q74" s="1"/>
      <c r="R74" s="1"/>
      <c r="S74" s="1"/>
      <c r="T74" s="1"/>
      <c r="U74" s="1"/>
      <c r="V74" s="1"/>
      <c r="W74" s="1"/>
      <c r="X74" s="1"/>
      <c r="Y74" s="1"/>
      <c r="Z74" s="1"/>
    </row>
    <row r="75" spans="1:26" ht="12.75" customHeight="1" x14ac:dyDescent="0.2">
      <c r="A75" s="194"/>
      <c r="B75" s="291"/>
      <c r="E75" s="290"/>
      <c r="F75" s="94"/>
      <c r="G75" s="95"/>
      <c r="H75" s="1"/>
      <c r="I75" s="1"/>
      <c r="J75" s="1"/>
      <c r="K75" s="1"/>
      <c r="L75" s="1"/>
      <c r="M75" s="1"/>
      <c r="N75" s="1"/>
      <c r="O75" s="1"/>
      <c r="P75" s="1"/>
      <c r="Q75" s="1"/>
      <c r="R75" s="1"/>
      <c r="S75" s="1"/>
      <c r="T75" s="1"/>
      <c r="U75" s="1"/>
      <c r="V75" s="1"/>
      <c r="W75" s="1"/>
      <c r="X75" s="1"/>
      <c r="Y75" s="1"/>
      <c r="Z75" s="1"/>
    </row>
    <row r="76" spans="1:26" ht="12.75" customHeight="1" x14ac:dyDescent="0.2">
      <c r="A76" s="194"/>
      <c r="B76" s="291"/>
      <c r="E76" s="290"/>
      <c r="F76" s="94"/>
      <c r="G76" s="95"/>
      <c r="H76" s="1"/>
      <c r="I76" s="1"/>
      <c r="J76" s="1"/>
      <c r="K76" s="1"/>
      <c r="L76" s="1"/>
      <c r="M76" s="1"/>
      <c r="N76" s="1"/>
      <c r="O76" s="1"/>
      <c r="P76" s="1"/>
      <c r="Q76" s="1"/>
      <c r="R76" s="1"/>
      <c r="S76" s="1"/>
      <c r="T76" s="1"/>
      <c r="U76" s="1"/>
      <c r="V76" s="1"/>
      <c r="W76" s="1"/>
      <c r="X76" s="1"/>
      <c r="Y76" s="1"/>
      <c r="Z76" s="1"/>
    </row>
    <row r="77" spans="1:26" ht="12.75" customHeight="1" x14ac:dyDescent="0.2">
      <c r="A77" s="141"/>
      <c r="B77" s="142"/>
      <c r="C77" s="143"/>
      <c r="D77" s="143"/>
      <c r="E77" s="144" t="s">
        <v>124</v>
      </c>
      <c r="F77" s="145"/>
      <c r="G77" s="145">
        <f>SUM(F67:F70)</f>
        <v>0</v>
      </c>
      <c r="H77" s="1"/>
      <c r="I77" s="1"/>
      <c r="J77" s="1"/>
      <c r="K77" s="1"/>
      <c r="L77" s="1"/>
      <c r="M77" s="1"/>
      <c r="N77" s="1"/>
      <c r="O77" s="1"/>
      <c r="P77" s="1"/>
      <c r="Q77" s="1"/>
      <c r="R77" s="1"/>
      <c r="S77" s="1"/>
      <c r="T77" s="1"/>
      <c r="U77" s="1"/>
      <c r="V77" s="1"/>
      <c r="W77" s="1"/>
      <c r="X77" s="1"/>
      <c r="Y77" s="1"/>
      <c r="Z77" s="1"/>
    </row>
    <row r="78" spans="1:26" ht="12.75" customHeight="1" x14ac:dyDescent="0.2">
      <c r="A78" s="86">
        <v>500</v>
      </c>
      <c r="B78" s="146" t="s">
        <v>125</v>
      </c>
      <c r="C78" s="92"/>
      <c r="D78" s="65"/>
      <c r="E78" s="93"/>
      <c r="F78" s="94"/>
      <c r="G78" s="95"/>
      <c r="H78" s="1"/>
      <c r="I78" s="1"/>
      <c r="J78" s="1"/>
      <c r="K78" s="1"/>
      <c r="L78" s="1"/>
      <c r="M78" s="1"/>
      <c r="N78" s="1"/>
      <c r="O78" s="1"/>
      <c r="P78" s="1"/>
      <c r="Q78" s="1"/>
      <c r="R78" s="1"/>
      <c r="S78" s="1"/>
      <c r="T78" s="1"/>
      <c r="U78" s="1"/>
      <c r="V78" s="1"/>
      <c r="W78" s="1"/>
      <c r="X78" s="1"/>
      <c r="Y78" s="1"/>
      <c r="Z78" s="1"/>
    </row>
    <row r="79" spans="1:26" ht="12.75" customHeight="1" x14ac:dyDescent="0.2">
      <c r="A79" s="194"/>
      <c r="B79" s="214"/>
      <c r="C79" s="92"/>
      <c r="D79" s="65"/>
      <c r="E79" s="93"/>
      <c r="F79" s="94"/>
      <c r="G79" s="95"/>
      <c r="H79" s="1"/>
      <c r="I79" s="1"/>
      <c r="J79" s="1"/>
      <c r="K79" s="1"/>
      <c r="L79" s="1"/>
      <c r="M79" s="1"/>
      <c r="N79" s="1"/>
      <c r="O79" s="1"/>
      <c r="P79" s="1"/>
      <c r="Q79" s="1"/>
      <c r="R79" s="1"/>
      <c r="S79" s="1"/>
      <c r="T79" s="1"/>
      <c r="U79" s="1"/>
      <c r="V79" s="1"/>
      <c r="W79" s="1"/>
      <c r="X79" s="1"/>
      <c r="Y79" s="1"/>
      <c r="Z79" s="1"/>
    </row>
    <row r="80" spans="1:26" ht="12.75" customHeight="1" x14ac:dyDescent="0.2">
      <c r="A80" s="194">
        <v>510</v>
      </c>
      <c r="B80" s="199" t="s">
        <v>126</v>
      </c>
      <c r="C80" s="92"/>
      <c r="D80" s="196"/>
      <c r="E80" s="96"/>
      <c r="F80" s="97">
        <f t="shared" ref="F80:F82" si="6">SUM(D80*E80)</f>
        <v>0</v>
      </c>
      <c r="G80" s="95"/>
      <c r="H80" s="1"/>
      <c r="I80" s="1"/>
      <c r="J80" s="1"/>
      <c r="K80" s="1"/>
      <c r="L80" s="1"/>
      <c r="M80" s="1"/>
      <c r="N80" s="1"/>
      <c r="O80" s="1"/>
      <c r="P80" s="1"/>
      <c r="Q80" s="1"/>
      <c r="R80" s="1"/>
      <c r="S80" s="1"/>
      <c r="T80" s="1"/>
      <c r="U80" s="1"/>
      <c r="V80" s="1"/>
      <c r="W80" s="1"/>
      <c r="X80" s="1"/>
      <c r="Y80" s="1"/>
      <c r="Z80" s="1"/>
    </row>
    <row r="81" spans="1:26" ht="12.75" customHeight="1" x14ac:dyDescent="0.2">
      <c r="A81" s="194"/>
      <c r="B81" s="214"/>
      <c r="C81" s="92"/>
      <c r="D81" s="196"/>
      <c r="E81" s="96"/>
      <c r="F81" s="97">
        <f t="shared" si="6"/>
        <v>0</v>
      </c>
      <c r="G81" s="95"/>
      <c r="H81" s="1"/>
      <c r="I81" s="1"/>
      <c r="J81" s="1"/>
      <c r="K81" s="1"/>
      <c r="L81" s="1"/>
      <c r="M81" s="1"/>
      <c r="N81" s="1"/>
      <c r="O81" s="1"/>
      <c r="P81" s="1"/>
      <c r="Q81" s="1"/>
      <c r="R81" s="1"/>
      <c r="S81" s="1"/>
      <c r="T81" s="1"/>
      <c r="U81" s="1"/>
      <c r="V81" s="1"/>
      <c r="W81" s="1"/>
      <c r="X81" s="1"/>
      <c r="Y81" s="1"/>
      <c r="Z81" s="1"/>
    </row>
    <row r="82" spans="1:26" ht="12.75" customHeight="1" x14ac:dyDescent="0.2">
      <c r="A82" s="194"/>
      <c r="B82" s="214"/>
      <c r="C82" s="92"/>
      <c r="D82" s="196"/>
      <c r="E82" s="96"/>
      <c r="F82" s="97">
        <f t="shared" si="6"/>
        <v>0</v>
      </c>
      <c r="G82" s="147">
        <f>SUM(F78:F82)</f>
        <v>0</v>
      </c>
      <c r="H82" s="1"/>
      <c r="I82" s="1"/>
      <c r="J82" s="1"/>
      <c r="K82" s="1"/>
      <c r="L82" s="1"/>
      <c r="M82" s="1"/>
      <c r="N82" s="1"/>
      <c r="O82" s="1"/>
      <c r="P82" s="1"/>
      <c r="Q82" s="1"/>
      <c r="R82" s="1"/>
      <c r="S82" s="1"/>
      <c r="T82" s="1"/>
      <c r="U82" s="1"/>
      <c r="V82" s="1"/>
      <c r="W82" s="1"/>
      <c r="X82" s="1"/>
      <c r="Y82" s="1"/>
      <c r="Z82" s="1"/>
    </row>
    <row r="83" spans="1:26" ht="12.75" customHeight="1" x14ac:dyDescent="0.2">
      <c r="A83" s="194"/>
      <c r="B83" s="214"/>
      <c r="C83" s="92"/>
      <c r="D83" s="65"/>
      <c r="E83" s="93"/>
      <c r="F83" s="94"/>
      <c r="G83" s="95"/>
      <c r="H83" s="1"/>
      <c r="I83" s="1"/>
      <c r="J83" s="1"/>
      <c r="K83" s="1"/>
      <c r="L83" s="1"/>
      <c r="M83" s="1"/>
      <c r="N83" s="1"/>
      <c r="O83" s="1"/>
      <c r="P83" s="1"/>
      <c r="Q83" s="1"/>
      <c r="R83" s="1"/>
      <c r="S83" s="1"/>
      <c r="T83" s="1"/>
      <c r="U83" s="1"/>
      <c r="V83" s="1"/>
      <c r="W83" s="1"/>
      <c r="X83" s="1"/>
      <c r="Y83" s="1"/>
      <c r="Z83" s="1"/>
    </row>
    <row r="84" spans="1:26" ht="12.75" customHeight="1" x14ac:dyDescent="0.2">
      <c r="A84" s="194">
        <v>519</v>
      </c>
      <c r="B84" s="199" t="s">
        <v>127</v>
      </c>
      <c r="C84" s="92"/>
      <c r="D84" s="196"/>
      <c r="E84" s="96"/>
      <c r="F84" s="97">
        <f t="shared" ref="F84:F86" si="7">SUM(D84*E84)</f>
        <v>0</v>
      </c>
      <c r="G84" s="95"/>
      <c r="H84" s="1"/>
      <c r="I84" s="1"/>
      <c r="J84" s="1"/>
      <c r="K84" s="1"/>
      <c r="L84" s="1"/>
      <c r="M84" s="1"/>
      <c r="N84" s="1"/>
      <c r="O84" s="1"/>
      <c r="P84" s="1"/>
      <c r="Q84" s="1"/>
      <c r="R84" s="1"/>
      <c r="S84" s="1"/>
      <c r="T84" s="1"/>
      <c r="U84" s="1"/>
      <c r="V84" s="1"/>
      <c r="W84" s="1"/>
      <c r="X84" s="1"/>
      <c r="Y84" s="1"/>
      <c r="Z84" s="1"/>
    </row>
    <row r="85" spans="1:26" ht="12.75" customHeight="1" x14ac:dyDescent="0.2">
      <c r="A85" s="194"/>
      <c r="B85" s="199"/>
      <c r="C85" s="92"/>
      <c r="D85" s="196"/>
      <c r="E85" s="96"/>
      <c r="F85" s="97">
        <f t="shared" si="7"/>
        <v>0</v>
      </c>
      <c r="G85" s="95"/>
      <c r="H85" s="1"/>
      <c r="I85" s="1"/>
      <c r="J85" s="1"/>
      <c r="K85" s="1"/>
      <c r="L85" s="1"/>
      <c r="M85" s="1"/>
      <c r="N85" s="1"/>
      <c r="O85" s="1"/>
      <c r="P85" s="1"/>
      <c r="Q85" s="1"/>
      <c r="R85" s="1"/>
      <c r="S85" s="1"/>
      <c r="T85" s="1"/>
      <c r="U85" s="1"/>
      <c r="V85" s="1"/>
      <c r="W85" s="1"/>
      <c r="X85" s="1"/>
      <c r="Y85" s="1"/>
      <c r="Z85" s="1"/>
    </row>
    <row r="86" spans="1:26" ht="12.75" customHeight="1" x14ac:dyDescent="0.2">
      <c r="A86" s="194"/>
      <c r="B86" s="199"/>
      <c r="C86" s="92"/>
      <c r="D86" s="196"/>
      <c r="E86" s="96"/>
      <c r="F86" s="97">
        <f t="shared" si="7"/>
        <v>0</v>
      </c>
      <c r="G86" s="147">
        <f>SUM(F84:F86)</f>
        <v>0</v>
      </c>
      <c r="H86" s="1"/>
      <c r="I86" s="1"/>
      <c r="J86" s="1"/>
      <c r="K86" s="1"/>
      <c r="L86" s="1"/>
      <c r="M86" s="1"/>
      <c r="N86" s="1"/>
      <c r="O86" s="1"/>
      <c r="P86" s="1"/>
      <c r="Q86" s="1"/>
      <c r="R86" s="1"/>
      <c r="S86" s="1"/>
      <c r="T86" s="1"/>
      <c r="U86" s="1"/>
      <c r="V86" s="1"/>
      <c r="W86" s="1"/>
      <c r="X86" s="1"/>
      <c r="Y86" s="1"/>
      <c r="Z86" s="1"/>
    </row>
    <row r="87" spans="1:26" ht="12.75" customHeight="1" x14ac:dyDescent="0.2">
      <c r="A87" s="194"/>
      <c r="B87" s="199"/>
      <c r="C87" s="92"/>
      <c r="D87" s="65"/>
      <c r="E87" s="93"/>
      <c r="F87" s="94"/>
      <c r="G87" s="95"/>
      <c r="H87" s="1"/>
      <c r="I87" s="1"/>
      <c r="J87" s="1"/>
      <c r="K87" s="1"/>
      <c r="L87" s="1"/>
      <c r="M87" s="1"/>
      <c r="N87" s="1"/>
      <c r="O87" s="1"/>
      <c r="P87" s="1"/>
      <c r="Q87" s="1"/>
      <c r="R87" s="1"/>
      <c r="S87" s="1"/>
      <c r="T87" s="1"/>
      <c r="U87" s="1"/>
      <c r="V87" s="1"/>
      <c r="W87" s="1"/>
      <c r="X87" s="1"/>
      <c r="Y87" s="1"/>
      <c r="Z87" s="1"/>
    </row>
    <row r="88" spans="1:26" ht="12.75" customHeight="1" x14ac:dyDescent="0.2">
      <c r="A88" s="194">
        <v>531</v>
      </c>
      <c r="B88" s="199" t="s">
        <v>128</v>
      </c>
      <c r="C88" s="92"/>
      <c r="D88" s="196"/>
      <c r="E88" s="96"/>
      <c r="F88" s="97">
        <f t="shared" ref="F88:F90" si="8">SUM(D88*E88)</f>
        <v>0</v>
      </c>
      <c r="G88" s="95"/>
      <c r="H88" s="1"/>
      <c r="I88" s="1"/>
      <c r="J88" s="1"/>
      <c r="K88" s="1"/>
      <c r="L88" s="1"/>
      <c r="M88" s="1"/>
      <c r="N88" s="1"/>
      <c r="O88" s="1"/>
      <c r="P88" s="1"/>
      <c r="Q88" s="1"/>
      <c r="R88" s="1"/>
      <c r="S88" s="1"/>
      <c r="T88" s="1"/>
      <c r="U88" s="1"/>
      <c r="V88" s="1"/>
      <c r="W88" s="1"/>
      <c r="X88" s="1"/>
      <c r="Y88" s="1"/>
      <c r="Z88" s="1"/>
    </row>
    <row r="89" spans="1:26" ht="12.75" customHeight="1" x14ac:dyDescent="0.2">
      <c r="A89" s="194"/>
      <c r="B89" s="199"/>
      <c r="C89" s="92"/>
      <c r="D89" s="196"/>
      <c r="E89" s="96"/>
      <c r="F89" s="97">
        <f t="shared" si="8"/>
        <v>0</v>
      </c>
      <c r="G89" s="95"/>
      <c r="H89" s="1"/>
      <c r="I89" s="1"/>
      <c r="J89" s="1"/>
      <c r="K89" s="1"/>
      <c r="L89" s="1"/>
      <c r="M89" s="1"/>
      <c r="N89" s="1"/>
      <c r="O89" s="1"/>
      <c r="P89" s="1"/>
      <c r="Q89" s="1"/>
      <c r="R89" s="1"/>
      <c r="S89" s="1"/>
      <c r="T89" s="1"/>
      <c r="U89" s="1"/>
      <c r="V89" s="1"/>
      <c r="W89" s="1"/>
      <c r="X89" s="1"/>
      <c r="Y89" s="1"/>
      <c r="Z89" s="1"/>
    </row>
    <row r="90" spans="1:26" ht="12.75" customHeight="1" x14ac:dyDescent="0.2">
      <c r="A90" s="194"/>
      <c r="B90" s="199"/>
      <c r="C90" s="92"/>
      <c r="D90" s="196"/>
      <c r="E90" s="96"/>
      <c r="F90" s="97">
        <f t="shared" si="8"/>
        <v>0</v>
      </c>
      <c r="G90" s="147">
        <f>SUM(F88:F90)</f>
        <v>0</v>
      </c>
      <c r="H90" s="1"/>
      <c r="I90" s="1"/>
      <c r="J90" s="1"/>
      <c r="K90" s="1"/>
      <c r="L90" s="1"/>
      <c r="M90" s="1"/>
      <c r="N90" s="1"/>
      <c r="O90" s="1"/>
      <c r="P90" s="1"/>
      <c r="Q90" s="1"/>
      <c r="R90" s="1"/>
      <c r="S90" s="1"/>
      <c r="T90" s="1"/>
      <c r="U90" s="1"/>
      <c r="V90" s="1"/>
      <c r="W90" s="1"/>
      <c r="X90" s="1"/>
      <c r="Y90" s="1"/>
      <c r="Z90" s="1"/>
    </row>
    <row r="91" spans="1:26" ht="12.75" customHeight="1" x14ac:dyDescent="0.2">
      <c r="A91" s="194"/>
      <c r="B91" s="199"/>
      <c r="C91" s="92"/>
      <c r="D91" s="65"/>
      <c r="E91" s="93"/>
      <c r="F91" s="94"/>
      <c r="G91" s="95"/>
      <c r="H91" s="1"/>
      <c r="I91" s="1"/>
      <c r="J91" s="1"/>
      <c r="K91" s="1"/>
      <c r="L91" s="1"/>
      <c r="M91" s="1"/>
      <c r="N91" s="1"/>
      <c r="O91" s="1"/>
      <c r="P91" s="1"/>
      <c r="Q91" s="1"/>
      <c r="R91" s="1"/>
      <c r="S91" s="1"/>
      <c r="T91" s="1"/>
      <c r="U91" s="1"/>
      <c r="V91" s="1"/>
      <c r="W91" s="1"/>
      <c r="X91" s="1"/>
      <c r="Y91" s="1"/>
      <c r="Z91" s="1"/>
    </row>
    <row r="92" spans="1:26" ht="12.75" customHeight="1" x14ac:dyDescent="0.2">
      <c r="A92" s="194">
        <v>534</v>
      </c>
      <c r="B92" s="199" t="s">
        <v>129</v>
      </c>
      <c r="C92" s="92"/>
      <c r="D92" s="196"/>
      <c r="E92" s="96"/>
      <c r="F92" s="97">
        <f t="shared" ref="F92:F94" si="9">SUM(D92*E92)</f>
        <v>0</v>
      </c>
      <c r="G92" s="95"/>
      <c r="H92" s="1"/>
      <c r="I92" s="1"/>
      <c r="J92" s="1"/>
      <c r="K92" s="1"/>
      <c r="L92" s="1"/>
      <c r="M92" s="1"/>
      <c r="N92" s="1"/>
      <c r="O92" s="1"/>
      <c r="P92" s="1"/>
      <c r="Q92" s="1"/>
      <c r="R92" s="1"/>
      <c r="S92" s="1"/>
      <c r="T92" s="1"/>
      <c r="U92" s="1"/>
      <c r="V92" s="1"/>
      <c r="W92" s="1"/>
      <c r="X92" s="1"/>
      <c r="Y92" s="1"/>
      <c r="Z92" s="1"/>
    </row>
    <row r="93" spans="1:26" ht="12.75" customHeight="1" x14ac:dyDescent="0.2">
      <c r="A93" s="194"/>
      <c r="B93" s="199"/>
      <c r="C93" s="92"/>
      <c r="D93" s="196"/>
      <c r="E93" s="96"/>
      <c r="F93" s="97">
        <f t="shared" si="9"/>
        <v>0</v>
      </c>
      <c r="G93" s="95"/>
      <c r="H93" s="1"/>
      <c r="I93" s="1"/>
      <c r="J93" s="1"/>
      <c r="K93" s="1"/>
      <c r="L93" s="1"/>
      <c r="M93" s="1"/>
      <c r="N93" s="1"/>
      <c r="O93" s="1"/>
      <c r="P93" s="1"/>
      <c r="Q93" s="1"/>
      <c r="R93" s="1"/>
      <c r="S93" s="1"/>
      <c r="T93" s="1"/>
      <c r="U93" s="1"/>
      <c r="V93" s="1"/>
      <c r="W93" s="1"/>
      <c r="X93" s="1"/>
      <c r="Y93" s="1"/>
      <c r="Z93" s="1"/>
    </row>
    <row r="94" spans="1:26" ht="12.75" customHeight="1" x14ac:dyDescent="0.2">
      <c r="A94" s="194"/>
      <c r="B94" s="199"/>
      <c r="C94" s="92"/>
      <c r="D94" s="196"/>
      <c r="E94" s="96"/>
      <c r="F94" s="97">
        <f t="shared" si="9"/>
        <v>0</v>
      </c>
      <c r="G94" s="147">
        <f>SUM(F92:F94)</f>
        <v>0</v>
      </c>
      <c r="H94" s="1"/>
      <c r="I94" s="1"/>
      <c r="J94" s="1"/>
      <c r="K94" s="1"/>
      <c r="L94" s="1"/>
      <c r="M94" s="1"/>
      <c r="N94" s="1"/>
      <c r="O94" s="1"/>
      <c r="P94" s="1"/>
      <c r="Q94" s="1"/>
      <c r="R94" s="1"/>
      <c r="S94" s="1"/>
      <c r="T94" s="1"/>
      <c r="U94" s="1"/>
      <c r="V94" s="1"/>
      <c r="W94" s="1"/>
      <c r="X94" s="1"/>
      <c r="Y94" s="1"/>
      <c r="Z94" s="1"/>
    </row>
    <row r="95" spans="1:26" ht="12.75" customHeight="1" x14ac:dyDescent="0.2">
      <c r="A95" s="194"/>
      <c r="B95" s="199"/>
      <c r="C95" s="92"/>
      <c r="D95" s="65"/>
      <c r="E95" s="93"/>
      <c r="F95" s="94"/>
      <c r="G95" s="95"/>
      <c r="H95" s="1"/>
      <c r="I95" s="1"/>
      <c r="J95" s="1"/>
      <c r="K95" s="1"/>
      <c r="L95" s="1"/>
      <c r="M95" s="1"/>
      <c r="N95" s="1"/>
      <c r="O95" s="1"/>
      <c r="P95" s="1"/>
      <c r="Q95" s="1"/>
      <c r="R95" s="1"/>
      <c r="S95" s="1"/>
      <c r="T95" s="1"/>
      <c r="U95" s="1"/>
      <c r="V95" s="1"/>
      <c r="W95" s="1"/>
      <c r="X95" s="1"/>
      <c r="Y95" s="1"/>
      <c r="Z95" s="1"/>
    </row>
    <row r="96" spans="1:26" ht="12.75" customHeight="1" x14ac:dyDescent="0.2">
      <c r="A96" s="194">
        <v>550</v>
      </c>
      <c r="B96" s="199" t="s">
        <v>130</v>
      </c>
      <c r="C96" s="92"/>
      <c r="D96" s="196"/>
      <c r="E96" s="96"/>
      <c r="F96" s="97">
        <f t="shared" ref="F96:F98" si="10">SUM(D96*E96)</f>
        <v>0</v>
      </c>
      <c r="G96" s="95"/>
      <c r="H96" s="1"/>
      <c r="I96" s="1"/>
      <c r="J96" s="1"/>
      <c r="K96" s="1"/>
      <c r="L96" s="1"/>
      <c r="M96" s="1"/>
      <c r="N96" s="1"/>
      <c r="O96" s="1"/>
      <c r="P96" s="1"/>
      <c r="Q96" s="1"/>
      <c r="R96" s="1"/>
      <c r="S96" s="1"/>
      <c r="T96" s="1"/>
      <c r="U96" s="1"/>
      <c r="V96" s="1"/>
      <c r="W96" s="1"/>
      <c r="X96" s="1"/>
      <c r="Y96" s="1"/>
      <c r="Z96" s="1"/>
    </row>
    <row r="97" spans="1:26" ht="12.75" customHeight="1" x14ac:dyDescent="0.2">
      <c r="A97" s="194"/>
      <c r="B97" s="199"/>
      <c r="C97" s="92"/>
      <c r="D97" s="196"/>
      <c r="E97" s="96"/>
      <c r="F97" s="97">
        <f t="shared" si="10"/>
        <v>0</v>
      </c>
      <c r="G97" s="95"/>
      <c r="H97" s="1"/>
      <c r="I97" s="1"/>
      <c r="J97" s="1"/>
      <c r="K97" s="1"/>
      <c r="L97" s="1"/>
      <c r="M97" s="1"/>
      <c r="N97" s="1"/>
      <c r="O97" s="1"/>
      <c r="P97" s="1"/>
      <c r="Q97" s="1"/>
      <c r="R97" s="1"/>
      <c r="S97" s="1"/>
      <c r="T97" s="1"/>
      <c r="U97" s="1"/>
      <c r="V97" s="1"/>
      <c r="W97" s="1"/>
      <c r="X97" s="1"/>
      <c r="Y97" s="1"/>
      <c r="Z97" s="1"/>
    </row>
    <row r="98" spans="1:26" ht="12.75" customHeight="1" x14ac:dyDescent="0.2">
      <c r="A98" s="194"/>
      <c r="B98" s="199"/>
      <c r="C98" s="92"/>
      <c r="D98" s="196"/>
      <c r="E98" s="96"/>
      <c r="F98" s="97">
        <f t="shared" si="10"/>
        <v>0</v>
      </c>
      <c r="G98" s="147">
        <f>SUM(F96:F98)</f>
        <v>0</v>
      </c>
      <c r="H98" s="1"/>
      <c r="I98" s="1"/>
      <c r="J98" s="1"/>
      <c r="K98" s="1"/>
      <c r="L98" s="1"/>
      <c r="M98" s="1"/>
      <c r="N98" s="1"/>
      <c r="O98" s="1"/>
      <c r="P98" s="1"/>
      <c r="Q98" s="1"/>
      <c r="R98" s="1"/>
      <c r="S98" s="1"/>
      <c r="T98" s="1"/>
      <c r="U98" s="1"/>
      <c r="V98" s="1"/>
      <c r="W98" s="1"/>
      <c r="X98" s="1"/>
      <c r="Y98" s="1"/>
      <c r="Z98" s="1"/>
    </row>
    <row r="99" spans="1:26" ht="12.75" customHeight="1" x14ac:dyDescent="0.2">
      <c r="A99" s="194"/>
      <c r="B99" s="199"/>
      <c r="C99" s="92"/>
      <c r="D99" s="65"/>
      <c r="E99" s="93"/>
      <c r="F99" s="94"/>
      <c r="G99" s="95"/>
      <c r="H99" s="1"/>
      <c r="I99" s="1"/>
      <c r="J99" s="1"/>
      <c r="K99" s="1"/>
      <c r="L99" s="1"/>
      <c r="M99" s="1"/>
      <c r="N99" s="1"/>
      <c r="O99" s="1"/>
      <c r="P99" s="1"/>
      <c r="Q99" s="1"/>
      <c r="R99" s="1"/>
      <c r="S99" s="1"/>
      <c r="T99" s="1"/>
      <c r="U99" s="1"/>
      <c r="V99" s="1"/>
      <c r="W99" s="1"/>
      <c r="X99" s="1"/>
      <c r="Y99" s="1"/>
      <c r="Z99" s="1"/>
    </row>
    <row r="100" spans="1:26" ht="12.75" customHeight="1" x14ac:dyDescent="0.2">
      <c r="A100" s="194">
        <v>560</v>
      </c>
      <c r="B100" s="199" t="s">
        <v>131</v>
      </c>
      <c r="C100" s="92"/>
      <c r="D100" s="196"/>
      <c r="E100" s="96"/>
      <c r="F100" s="97">
        <f t="shared" ref="F100:F102" si="11">SUM(D100*E100)</f>
        <v>0</v>
      </c>
      <c r="G100" s="95"/>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94"/>
      <c r="B101" s="199"/>
      <c r="C101" s="92"/>
      <c r="D101" s="196"/>
      <c r="E101" s="96"/>
      <c r="F101" s="97">
        <f t="shared" si="11"/>
        <v>0</v>
      </c>
      <c r="G101" s="95"/>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94"/>
      <c r="B102" s="199"/>
      <c r="C102" s="92"/>
      <c r="D102" s="196"/>
      <c r="E102" s="96"/>
      <c r="F102" s="97">
        <f t="shared" si="11"/>
        <v>0</v>
      </c>
      <c r="G102" s="147">
        <f>SUM(F100:F102)</f>
        <v>0</v>
      </c>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94"/>
      <c r="B103" s="199"/>
      <c r="C103" s="92"/>
      <c r="D103" s="65"/>
      <c r="E103" s="93"/>
      <c r="F103" s="94"/>
      <c r="G103" s="95"/>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94">
        <v>580</v>
      </c>
      <c r="B104" s="199" t="s">
        <v>132</v>
      </c>
      <c r="C104" s="92"/>
      <c r="D104" s="196"/>
      <c r="E104" s="96"/>
      <c r="F104" s="97">
        <f t="shared" ref="F104:F106" si="12">SUM(D104*E104)</f>
        <v>0</v>
      </c>
      <c r="G104" s="95"/>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94"/>
      <c r="B105" s="199"/>
      <c r="C105" s="92"/>
      <c r="D105" s="196"/>
      <c r="E105" s="96"/>
      <c r="F105" s="97">
        <f t="shared" si="12"/>
        <v>0</v>
      </c>
      <c r="G105" s="95"/>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94"/>
      <c r="B106" s="199"/>
      <c r="C106" s="92"/>
      <c r="D106" s="196"/>
      <c r="E106" s="96"/>
      <c r="F106" s="97">
        <f t="shared" si="12"/>
        <v>0</v>
      </c>
      <c r="G106" s="147">
        <f>SUM(F104:F106)</f>
        <v>0</v>
      </c>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94"/>
      <c r="B107" s="199"/>
      <c r="C107" s="92"/>
      <c r="D107" s="65"/>
      <c r="E107" s="93"/>
      <c r="F107" s="94"/>
      <c r="G107" s="95"/>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94">
        <v>589</v>
      </c>
      <c r="B108" s="199" t="s">
        <v>133</v>
      </c>
      <c r="C108" s="92"/>
      <c r="D108" s="196"/>
      <c r="E108" s="96"/>
      <c r="F108" s="97">
        <f t="shared" ref="F108:F110" si="13">SUM(D108*E108)</f>
        <v>0</v>
      </c>
      <c r="G108" s="95"/>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94"/>
      <c r="B109" s="199"/>
      <c r="C109" s="92"/>
      <c r="D109" s="196"/>
      <c r="E109" s="96"/>
      <c r="F109" s="97">
        <f t="shared" si="13"/>
        <v>0</v>
      </c>
      <c r="G109" s="95"/>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94"/>
      <c r="B110" s="199"/>
      <c r="C110" s="92"/>
      <c r="D110" s="196"/>
      <c r="E110" s="96"/>
      <c r="F110" s="97">
        <f t="shared" si="13"/>
        <v>0</v>
      </c>
      <c r="G110" s="147">
        <f>SUM(F108:F110)</f>
        <v>0</v>
      </c>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94"/>
      <c r="B111" s="199"/>
      <c r="C111" s="92"/>
      <c r="D111" s="65"/>
      <c r="E111" s="93"/>
      <c r="F111" s="94"/>
      <c r="G111" s="95"/>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94" t="s">
        <v>29</v>
      </c>
      <c r="B112" s="199" t="s">
        <v>134</v>
      </c>
      <c r="C112" s="92"/>
      <c r="D112" s="196"/>
      <c r="E112" s="96"/>
      <c r="F112" s="97">
        <f t="shared" ref="F112:F117" si="14">SUM(D112*E112)</f>
        <v>0</v>
      </c>
      <c r="G112" s="95"/>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94"/>
      <c r="B113" s="199"/>
      <c r="C113" s="92"/>
      <c r="D113" s="196"/>
      <c r="E113" s="96"/>
      <c r="F113" s="97">
        <f t="shared" si="14"/>
        <v>0</v>
      </c>
      <c r="G113" s="95"/>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94"/>
      <c r="B114" s="199"/>
      <c r="C114" s="92"/>
      <c r="D114" s="196"/>
      <c r="E114" s="96"/>
      <c r="F114" s="97">
        <f t="shared" si="14"/>
        <v>0</v>
      </c>
      <c r="G114" s="148"/>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94"/>
      <c r="B115" s="199"/>
      <c r="C115" s="92"/>
      <c r="D115" s="196"/>
      <c r="E115" s="96"/>
      <c r="F115" s="97">
        <f t="shared" si="14"/>
        <v>0</v>
      </c>
      <c r="G115" s="95"/>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94"/>
      <c r="B116" s="214"/>
      <c r="C116" s="92"/>
      <c r="D116" s="196"/>
      <c r="E116" s="96"/>
      <c r="F116" s="97">
        <f t="shared" si="14"/>
        <v>0</v>
      </c>
      <c r="G116" s="95"/>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94"/>
      <c r="B117" s="214"/>
      <c r="C117" s="92"/>
      <c r="D117" s="196"/>
      <c r="E117" s="96"/>
      <c r="F117" s="97">
        <f t="shared" si="14"/>
        <v>0</v>
      </c>
      <c r="G117" s="95"/>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94"/>
      <c r="B118" s="214"/>
      <c r="C118" s="123"/>
      <c r="D118" s="65"/>
      <c r="E118" s="149"/>
      <c r="F118" s="124"/>
      <c r="G118" s="147">
        <f>SUM(F112:F117)</f>
        <v>0</v>
      </c>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94"/>
      <c r="B119" s="100" t="s">
        <v>97</v>
      </c>
      <c r="C119" s="101"/>
      <c r="D119" s="101"/>
      <c r="E119" s="102"/>
      <c r="F119" s="94"/>
      <c r="G119" s="95"/>
      <c r="H119" s="1"/>
      <c r="I119" s="1"/>
      <c r="J119" s="1"/>
      <c r="K119" s="1"/>
      <c r="L119" s="1"/>
      <c r="M119" s="1"/>
      <c r="N119" s="1"/>
      <c r="O119" s="1"/>
      <c r="P119" s="1"/>
      <c r="Q119" s="1"/>
      <c r="R119" s="1"/>
      <c r="S119" s="1"/>
      <c r="T119" s="1"/>
      <c r="U119" s="1"/>
      <c r="V119" s="1"/>
      <c r="W119" s="1"/>
      <c r="X119" s="1"/>
      <c r="Y119" s="1"/>
      <c r="Z119" s="1"/>
    </row>
    <row r="120" spans="1:26" ht="38.25" customHeight="1" x14ac:dyDescent="0.2">
      <c r="A120" s="194"/>
      <c r="B120" s="252"/>
      <c r="E120" s="290"/>
      <c r="F120" s="94"/>
      <c r="G120" s="95"/>
      <c r="H120" s="1"/>
      <c r="I120" s="1"/>
      <c r="J120" s="1"/>
      <c r="K120" s="1"/>
      <c r="L120" s="1"/>
      <c r="M120" s="1"/>
      <c r="N120" s="1"/>
      <c r="O120" s="1"/>
      <c r="P120" s="1"/>
      <c r="Q120" s="1"/>
      <c r="R120" s="1"/>
      <c r="S120" s="1"/>
      <c r="T120" s="1"/>
      <c r="U120" s="1"/>
      <c r="V120" s="1"/>
      <c r="W120" s="1"/>
      <c r="X120" s="1"/>
      <c r="Y120" s="1"/>
      <c r="Z120" s="1"/>
    </row>
    <row r="121" spans="1:26" ht="38.25" customHeight="1" x14ac:dyDescent="0.2">
      <c r="A121" s="194"/>
      <c r="B121" s="291"/>
      <c r="E121" s="290"/>
      <c r="F121" s="94"/>
      <c r="G121" s="148"/>
      <c r="H121" s="1"/>
      <c r="I121" s="1"/>
      <c r="J121" s="1"/>
      <c r="K121" s="1"/>
      <c r="L121" s="1"/>
      <c r="M121" s="1"/>
      <c r="N121" s="1"/>
      <c r="O121" s="1"/>
      <c r="P121" s="1"/>
      <c r="Q121" s="1"/>
      <c r="R121" s="1"/>
      <c r="S121" s="1"/>
      <c r="T121" s="1"/>
      <c r="U121" s="1"/>
      <c r="V121" s="1"/>
      <c r="W121" s="1"/>
      <c r="X121" s="1"/>
      <c r="Y121" s="1"/>
      <c r="Z121" s="1"/>
    </row>
    <row r="122" spans="1:26" ht="39.75" customHeight="1" x14ac:dyDescent="0.2">
      <c r="A122" s="194"/>
      <c r="B122" s="291"/>
      <c r="E122" s="290"/>
      <c r="F122" s="94"/>
      <c r="G122" s="95"/>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03"/>
      <c r="B123" s="104"/>
      <c r="C123" s="105"/>
      <c r="D123" s="105"/>
      <c r="E123" s="144" t="s">
        <v>135</v>
      </c>
      <c r="F123" s="145"/>
      <c r="G123" s="145">
        <f>SUM(G78:G122)</f>
        <v>0</v>
      </c>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09">
        <v>600</v>
      </c>
      <c r="B124" s="10" t="s">
        <v>136</v>
      </c>
      <c r="C124" s="110"/>
      <c r="D124" s="65"/>
      <c r="E124" s="93"/>
      <c r="F124" s="94"/>
      <c r="G124" s="95"/>
      <c r="H124" s="1"/>
      <c r="I124" s="1"/>
      <c r="J124" s="1"/>
      <c r="K124" s="1"/>
      <c r="L124" s="1"/>
      <c r="M124" s="1"/>
      <c r="N124" s="1"/>
      <c r="O124" s="1"/>
      <c r="P124" s="1"/>
      <c r="Q124" s="1"/>
      <c r="R124" s="1"/>
      <c r="S124" s="1"/>
      <c r="T124" s="1"/>
      <c r="U124" s="1"/>
      <c r="V124" s="1"/>
      <c r="W124" s="1"/>
      <c r="X124" s="1"/>
      <c r="Y124" s="1"/>
      <c r="Z124" s="1"/>
    </row>
    <row r="125" spans="1:26" ht="12.75" customHeight="1" x14ac:dyDescent="0.2">
      <c r="A125" s="86"/>
      <c r="B125" s="10"/>
      <c r="C125" s="92"/>
      <c r="D125" s="65"/>
      <c r="E125" s="93"/>
      <c r="F125" s="94"/>
      <c r="G125" s="95"/>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94">
        <v>610</v>
      </c>
      <c r="B126" s="115" t="s">
        <v>137</v>
      </c>
      <c r="C126" s="92"/>
      <c r="D126" s="196"/>
      <c r="E126" s="96"/>
      <c r="F126" s="97">
        <f t="shared" ref="F126:F128" si="15">SUM(D126*E126)</f>
        <v>0</v>
      </c>
      <c r="G126" s="95"/>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94"/>
      <c r="B127" s="115"/>
      <c r="C127" s="92"/>
      <c r="D127" s="196"/>
      <c r="E127" s="96"/>
      <c r="F127" s="97">
        <f t="shared" si="15"/>
        <v>0</v>
      </c>
      <c r="G127" s="95"/>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94"/>
      <c r="B128" s="115"/>
      <c r="C128" s="92"/>
      <c r="D128" s="196"/>
      <c r="E128" s="96"/>
      <c r="F128" s="97">
        <f t="shared" si="15"/>
        <v>0</v>
      </c>
      <c r="G128" s="147">
        <f>SUM(F126:F128)</f>
        <v>0</v>
      </c>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94"/>
      <c r="B129" s="115"/>
      <c r="C129" s="92"/>
      <c r="D129" s="65"/>
      <c r="E129" s="93"/>
      <c r="F129" s="94"/>
      <c r="G129" s="95"/>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94">
        <v>612</v>
      </c>
      <c r="B130" s="115" t="s">
        <v>138</v>
      </c>
      <c r="C130" s="92"/>
      <c r="D130" s="196"/>
      <c r="E130" s="96"/>
      <c r="F130" s="97">
        <f t="shared" ref="F130:F132" si="16">SUM(D130*E130)</f>
        <v>0</v>
      </c>
      <c r="G130" s="95"/>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94"/>
      <c r="B131" s="115"/>
      <c r="C131" s="92"/>
      <c r="D131" s="196"/>
      <c r="E131" s="96"/>
      <c r="F131" s="97">
        <f t="shared" si="16"/>
        <v>0</v>
      </c>
      <c r="G131" s="95"/>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94"/>
      <c r="B132" s="115"/>
      <c r="C132" s="92"/>
      <c r="D132" s="196"/>
      <c r="E132" s="96"/>
      <c r="F132" s="97">
        <f t="shared" si="16"/>
        <v>0</v>
      </c>
      <c r="G132" s="147">
        <f>SUM(F130:F132)</f>
        <v>0</v>
      </c>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94"/>
      <c r="B133" s="115"/>
      <c r="C133" s="92"/>
      <c r="D133" s="65"/>
      <c r="E133" s="93"/>
      <c r="F133" s="94"/>
      <c r="G133" s="95"/>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94">
        <v>640</v>
      </c>
      <c r="B134" s="115" t="s">
        <v>139</v>
      </c>
      <c r="C134" s="92"/>
      <c r="D134" s="196"/>
      <c r="E134" s="96"/>
      <c r="F134" s="97">
        <f t="shared" ref="F134:F137" si="17">SUM(D134*E134)</f>
        <v>0</v>
      </c>
      <c r="G134" s="95"/>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94"/>
      <c r="B135" s="115"/>
      <c r="C135" s="92"/>
      <c r="D135" s="196"/>
      <c r="E135" s="96"/>
      <c r="F135" s="97">
        <f t="shared" si="17"/>
        <v>0</v>
      </c>
      <c r="G135" s="95"/>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94"/>
      <c r="B136" s="115"/>
      <c r="C136" s="92"/>
      <c r="D136" s="196"/>
      <c r="E136" s="96"/>
      <c r="F136" s="97">
        <f t="shared" si="17"/>
        <v>0</v>
      </c>
      <c r="G136" s="95"/>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94"/>
      <c r="B137" s="115"/>
      <c r="C137" s="92"/>
      <c r="D137" s="196"/>
      <c r="E137" s="96"/>
      <c r="F137" s="97">
        <f t="shared" si="17"/>
        <v>0</v>
      </c>
      <c r="G137" s="147">
        <f>SUM(F134:F137)</f>
        <v>0</v>
      </c>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94"/>
      <c r="B138" s="115"/>
      <c r="C138" s="92"/>
      <c r="D138" s="65"/>
      <c r="E138" s="93"/>
      <c r="F138" s="94"/>
      <c r="G138" s="95"/>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94">
        <v>641</v>
      </c>
      <c r="B139" s="115" t="s">
        <v>140</v>
      </c>
      <c r="C139" s="92"/>
      <c r="D139" s="196"/>
      <c r="E139" s="96"/>
      <c r="F139" s="97">
        <f t="shared" ref="F139:F142" si="18">SUM(D139*E139)</f>
        <v>0</v>
      </c>
      <c r="G139" s="95"/>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94"/>
      <c r="B140" s="115"/>
      <c r="C140" s="92"/>
      <c r="D140" s="196"/>
      <c r="E140" s="96"/>
      <c r="F140" s="97">
        <f t="shared" si="18"/>
        <v>0</v>
      </c>
      <c r="G140" s="95"/>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94"/>
      <c r="B141" s="115"/>
      <c r="C141" s="92"/>
      <c r="D141" s="196"/>
      <c r="E141" s="96"/>
      <c r="F141" s="97">
        <f t="shared" si="18"/>
        <v>0</v>
      </c>
      <c r="G141" s="95"/>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94"/>
      <c r="B142" s="115"/>
      <c r="C142" s="92"/>
      <c r="D142" s="196"/>
      <c r="E142" s="96"/>
      <c r="F142" s="97">
        <f t="shared" si="18"/>
        <v>0</v>
      </c>
      <c r="G142" s="147">
        <f>SUM(F139:F142)</f>
        <v>0</v>
      </c>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94"/>
      <c r="B143" s="115"/>
      <c r="C143" s="92"/>
      <c r="D143" s="65"/>
      <c r="E143" s="93"/>
      <c r="F143" s="94"/>
      <c r="G143" s="95"/>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94">
        <v>650</v>
      </c>
      <c r="B144" s="115" t="s">
        <v>141</v>
      </c>
      <c r="C144" s="92"/>
      <c r="D144" s="196"/>
      <c r="E144" s="96"/>
      <c r="F144" s="97">
        <f t="shared" ref="F144:F147" si="19">SUM(D144*E144)</f>
        <v>0</v>
      </c>
      <c r="G144" s="95"/>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94"/>
      <c r="B145" s="115"/>
      <c r="C145" s="92"/>
      <c r="D145" s="196"/>
      <c r="E145" s="96"/>
      <c r="F145" s="97">
        <f t="shared" si="19"/>
        <v>0</v>
      </c>
      <c r="G145" s="95"/>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94"/>
      <c r="B146" s="115"/>
      <c r="C146" s="92"/>
      <c r="D146" s="196"/>
      <c r="E146" s="96"/>
      <c r="F146" s="97">
        <f t="shared" si="19"/>
        <v>0</v>
      </c>
      <c r="G146" s="95"/>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94"/>
      <c r="B147" s="115"/>
      <c r="C147" s="92"/>
      <c r="D147" s="196"/>
      <c r="E147" s="96"/>
      <c r="F147" s="97">
        <f t="shared" si="19"/>
        <v>0</v>
      </c>
      <c r="G147" s="147">
        <f>SUM(F144:F147)</f>
        <v>0</v>
      </c>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94"/>
      <c r="B148" s="115"/>
      <c r="C148" s="92"/>
      <c r="D148" s="65"/>
      <c r="E148" s="93"/>
      <c r="F148" s="94"/>
      <c r="G148" s="95"/>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94">
        <v>651</v>
      </c>
      <c r="B149" s="115" t="s">
        <v>141</v>
      </c>
      <c r="C149" s="92"/>
      <c r="D149" s="196"/>
      <c r="E149" s="96"/>
      <c r="F149" s="97">
        <f t="shared" ref="F149:F151" si="20">SUM(D149*E149)</f>
        <v>0</v>
      </c>
      <c r="G149" s="95"/>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94"/>
      <c r="B150" s="115" t="s">
        <v>142</v>
      </c>
      <c r="C150" s="92"/>
      <c r="D150" s="196"/>
      <c r="E150" s="96"/>
      <c r="F150" s="97">
        <f t="shared" si="20"/>
        <v>0</v>
      </c>
      <c r="G150" s="95"/>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94"/>
      <c r="B151" s="115"/>
      <c r="C151" s="92"/>
      <c r="D151" s="196"/>
      <c r="E151" s="96"/>
      <c r="F151" s="97">
        <f t="shared" si="20"/>
        <v>0</v>
      </c>
      <c r="G151" s="147">
        <f>SUM(F149:F151)</f>
        <v>0</v>
      </c>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94"/>
      <c r="B152" s="115"/>
      <c r="C152" s="92"/>
      <c r="D152" s="65"/>
      <c r="E152" s="93"/>
      <c r="F152" s="94"/>
      <c r="G152" s="95"/>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94">
        <v>652</v>
      </c>
      <c r="B153" s="115" t="s">
        <v>143</v>
      </c>
      <c r="C153" s="92"/>
      <c r="D153" s="196"/>
      <c r="E153" s="96"/>
      <c r="F153" s="97">
        <f t="shared" ref="F153:F155" si="21">SUM(D153*E153)</f>
        <v>0</v>
      </c>
      <c r="G153" s="95"/>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94"/>
      <c r="B154" s="115"/>
      <c r="C154" s="92"/>
      <c r="D154" s="196"/>
      <c r="E154" s="96"/>
      <c r="F154" s="97">
        <f t="shared" si="21"/>
        <v>0</v>
      </c>
      <c r="G154" s="95"/>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94"/>
      <c r="B155" s="115"/>
      <c r="C155" s="92"/>
      <c r="D155" s="196"/>
      <c r="E155" s="96"/>
      <c r="F155" s="97">
        <f t="shared" si="21"/>
        <v>0</v>
      </c>
      <c r="G155" s="147">
        <f>SUM(F153:F155)</f>
        <v>0</v>
      </c>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94"/>
      <c r="B156" s="115"/>
      <c r="C156" s="92"/>
      <c r="D156" s="65"/>
      <c r="E156" s="93"/>
      <c r="F156" s="94"/>
      <c r="G156" s="95"/>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94">
        <v>653</v>
      </c>
      <c r="B157" s="115" t="s">
        <v>144</v>
      </c>
      <c r="C157" s="92"/>
      <c r="D157" s="196"/>
      <c r="E157" s="96"/>
      <c r="F157" s="97">
        <f t="shared" ref="F157:F160" si="22">SUM(D157*E157)</f>
        <v>0</v>
      </c>
      <c r="G157" s="95"/>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94"/>
      <c r="B158" s="115"/>
      <c r="C158" s="92"/>
      <c r="D158" s="196"/>
      <c r="E158" s="96"/>
      <c r="F158" s="97">
        <f t="shared" si="22"/>
        <v>0</v>
      </c>
      <c r="G158" s="95"/>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94"/>
      <c r="B159" s="115"/>
      <c r="C159" s="92"/>
      <c r="D159" s="196"/>
      <c r="E159" s="96"/>
      <c r="F159" s="97">
        <f t="shared" si="22"/>
        <v>0</v>
      </c>
      <c r="G159" s="95"/>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94"/>
      <c r="B160" s="115"/>
      <c r="C160" s="92"/>
      <c r="D160" s="196"/>
      <c r="E160" s="96"/>
      <c r="F160" s="97">
        <f t="shared" si="22"/>
        <v>0</v>
      </c>
      <c r="G160" s="147">
        <f>SUM(F157:F160)</f>
        <v>0</v>
      </c>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94"/>
      <c r="B161" s="1"/>
      <c r="C161" s="92"/>
      <c r="D161" s="65"/>
      <c r="E161" s="93"/>
      <c r="F161" s="124"/>
      <c r="G161" s="95"/>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94"/>
      <c r="B162" s="100" t="s">
        <v>97</v>
      </c>
      <c r="C162" s="101"/>
      <c r="D162" s="101"/>
      <c r="E162" s="102"/>
      <c r="F162" s="94"/>
      <c r="G162" s="95"/>
      <c r="H162" s="1"/>
      <c r="I162" s="1"/>
      <c r="J162" s="1"/>
      <c r="K162" s="1"/>
      <c r="L162" s="1"/>
      <c r="M162" s="1"/>
      <c r="N162" s="1"/>
      <c r="O162" s="1"/>
      <c r="P162" s="1"/>
      <c r="Q162" s="1"/>
      <c r="R162" s="1"/>
      <c r="S162" s="1"/>
      <c r="T162" s="1"/>
      <c r="U162" s="1"/>
      <c r="V162" s="1"/>
      <c r="W162" s="1"/>
      <c r="X162" s="1"/>
      <c r="Y162" s="1"/>
      <c r="Z162" s="1"/>
    </row>
    <row r="163" spans="1:26" ht="26.25" customHeight="1" x14ac:dyDescent="0.2">
      <c r="A163" s="194"/>
      <c r="B163" s="252"/>
      <c r="E163" s="290"/>
      <c r="F163" s="94"/>
      <c r="G163" s="95"/>
      <c r="H163" s="1"/>
      <c r="I163" s="1"/>
      <c r="J163" s="1"/>
      <c r="K163" s="1"/>
      <c r="L163" s="1"/>
      <c r="M163" s="1"/>
      <c r="N163" s="1"/>
      <c r="O163" s="1"/>
      <c r="P163" s="1"/>
      <c r="Q163" s="1"/>
      <c r="R163" s="1"/>
      <c r="S163" s="1"/>
      <c r="T163" s="1"/>
      <c r="U163" s="1"/>
      <c r="V163" s="1"/>
      <c r="W163" s="1"/>
      <c r="X163" s="1"/>
      <c r="Y163" s="1"/>
      <c r="Z163" s="1"/>
    </row>
    <row r="164" spans="1:26" ht="38.25" customHeight="1" x14ac:dyDescent="0.2">
      <c r="A164" s="194"/>
      <c r="B164" s="291"/>
      <c r="E164" s="290"/>
      <c r="F164" s="94"/>
      <c r="G164" s="95"/>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03"/>
      <c r="B165" s="150"/>
      <c r="C165" s="151"/>
      <c r="D165" s="152"/>
      <c r="E165" s="153" t="s">
        <v>145</v>
      </c>
      <c r="F165" s="107"/>
      <c r="G165" s="107">
        <f>SUM(G124:G164)</f>
        <v>0</v>
      </c>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09">
        <v>800</v>
      </c>
      <c r="B166" s="154" t="s">
        <v>146</v>
      </c>
      <c r="C166" s="110"/>
      <c r="D166" s="110"/>
      <c r="E166" s="155"/>
      <c r="F166" s="112"/>
      <c r="G166" s="95"/>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94"/>
      <c r="B167" s="1"/>
      <c r="C167" s="92"/>
      <c r="D167" s="92"/>
      <c r="E167" s="48"/>
      <c r="F167" s="94"/>
      <c r="G167" s="95"/>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94">
        <v>810</v>
      </c>
      <c r="B168" s="115" t="s">
        <v>147</v>
      </c>
      <c r="C168" s="92"/>
      <c r="D168" s="209"/>
      <c r="E168" s="133"/>
      <c r="F168" s="97">
        <f t="shared" ref="F168:F171" si="23">SUM(D168*E168)</f>
        <v>0</v>
      </c>
      <c r="G168" s="95"/>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94"/>
      <c r="B169" s="115"/>
      <c r="C169" s="92"/>
      <c r="D169" s="209"/>
      <c r="E169" s="133"/>
      <c r="F169" s="97">
        <f t="shared" si="23"/>
        <v>0</v>
      </c>
      <c r="G169" s="95"/>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94"/>
      <c r="B170" s="115"/>
      <c r="C170" s="92"/>
      <c r="D170" s="209"/>
      <c r="E170" s="133"/>
      <c r="F170" s="97">
        <f t="shared" si="23"/>
        <v>0</v>
      </c>
      <c r="G170" s="95"/>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94"/>
      <c r="B171" s="115"/>
      <c r="C171" s="92"/>
      <c r="D171" s="209"/>
      <c r="E171" s="133"/>
      <c r="F171" s="97">
        <f t="shared" si="23"/>
        <v>0</v>
      </c>
      <c r="G171" s="147">
        <f>SUM(F168:F171)</f>
        <v>0</v>
      </c>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94"/>
      <c r="B172" s="115"/>
      <c r="C172" s="92"/>
      <c r="D172" s="92"/>
      <c r="E172" s="48"/>
      <c r="F172" s="94"/>
      <c r="G172" s="95"/>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94">
        <v>890</v>
      </c>
      <c r="B173" s="115" t="s">
        <v>148</v>
      </c>
      <c r="C173" s="92"/>
      <c r="D173" s="209"/>
      <c r="E173" s="133"/>
      <c r="F173" s="97">
        <f t="shared" ref="F173:F176" si="24">SUM(D173*E173)</f>
        <v>0</v>
      </c>
      <c r="G173" s="95"/>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94"/>
      <c r="B174" s="115"/>
      <c r="C174" s="92"/>
      <c r="D174" s="209"/>
      <c r="E174" s="133"/>
      <c r="F174" s="97">
        <f t="shared" si="24"/>
        <v>0</v>
      </c>
      <c r="G174" s="95"/>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94"/>
      <c r="B175" s="115"/>
      <c r="C175" s="92"/>
      <c r="D175" s="209"/>
      <c r="E175" s="133"/>
      <c r="F175" s="97">
        <f t="shared" si="24"/>
        <v>0</v>
      </c>
      <c r="G175" s="95"/>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94"/>
      <c r="B176" s="115"/>
      <c r="C176" s="92"/>
      <c r="D176" s="209"/>
      <c r="E176" s="133"/>
      <c r="F176" s="97">
        <f t="shared" si="24"/>
        <v>0</v>
      </c>
      <c r="G176" s="147">
        <f>SUM(F173:F176)</f>
        <v>0</v>
      </c>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94"/>
      <c r="B177" s="115"/>
      <c r="C177" s="92"/>
      <c r="D177" s="92"/>
      <c r="E177" s="48"/>
      <c r="F177" s="94"/>
      <c r="G177" s="95"/>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94" t="s">
        <v>149</v>
      </c>
      <c r="B178" s="199" t="s">
        <v>134</v>
      </c>
      <c r="C178" s="92"/>
      <c r="D178" s="209"/>
      <c r="E178" s="133"/>
      <c r="F178" s="97">
        <f t="shared" ref="F178:F181" si="25">SUM(D178*E178)</f>
        <v>0</v>
      </c>
      <c r="G178" s="95"/>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94"/>
      <c r="B179" s="115"/>
      <c r="C179" s="92"/>
      <c r="D179" s="209"/>
      <c r="E179" s="133"/>
      <c r="F179" s="97">
        <f t="shared" si="25"/>
        <v>0</v>
      </c>
      <c r="G179" s="95"/>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94"/>
      <c r="B180" s="115"/>
      <c r="C180" s="92"/>
      <c r="D180" s="209"/>
      <c r="E180" s="133"/>
      <c r="F180" s="97">
        <f t="shared" si="25"/>
        <v>0</v>
      </c>
      <c r="G180" s="95"/>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94"/>
      <c r="B181" s="1"/>
      <c r="C181" s="92"/>
      <c r="D181" s="209"/>
      <c r="E181" s="133"/>
      <c r="F181" s="97">
        <f t="shared" si="25"/>
        <v>0</v>
      </c>
      <c r="G181" s="147">
        <f>SUM(F178:F181)</f>
        <v>0</v>
      </c>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94"/>
      <c r="B182" s="1"/>
      <c r="C182" s="92"/>
      <c r="D182" s="92"/>
      <c r="E182" s="48"/>
      <c r="F182" s="94"/>
      <c r="G182" s="95"/>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94"/>
      <c r="B183" s="1"/>
      <c r="C183" s="123"/>
      <c r="D183" s="92"/>
      <c r="E183" s="48"/>
      <c r="F183" s="94"/>
      <c r="G183" s="95"/>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94"/>
      <c r="B184" s="156" t="s">
        <v>97</v>
      </c>
      <c r="C184" s="157"/>
      <c r="D184" s="157"/>
      <c r="E184" s="158"/>
      <c r="F184" s="94"/>
      <c r="G184" s="95"/>
      <c r="H184" s="1"/>
      <c r="I184" s="1"/>
      <c r="J184" s="1"/>
      <c r="K184" s="1"/>
      <c r="L184" s="1"/>
      <c r="M184" s="1"/>
      <c r="N184" s="1"/>
      <c r="O184" s="1"/>
      <c r="P184" s="1"/>
      <c r="Q184" s="1"/>
      <c r="R184" s="1"/>
      <c r="S184" s="1"/>
      <c r="T184" s="1"/>
      <c r="U184" s="1"/>
      <c r="V184" s="1"/>
      <c r="W184" s="1"/>
      <c r="X184" s="1"/>
      <c r="Y184" s="1"/>
      <c r="Z184" s="1"/>
    </row>
    <row r="185" spans="1:26" ht="30" customHeight="1" x14ac:dyDescent="0.2">
      <c r="A185" s="194"/>
      <c r="B185" s="252"/>
      <c r="E185" s="290"/>
      <c r="F185" s="94"/>
      <c r="G185" s="95"/>
      <c r="H185" s="1"/>
      <c r="I185" s="1"/>
      <c r="J185" s="1"/>
      <c r="K185" s="1"/>
      <c r="L185" s="1"/>
      <c r="M185" s="1"/>
      <c r="N185" s="1"/>
      <c r="O185" s="1"/>
      <c r="P185" s="1"/>
      <c r="Q185" s="1"/>
      <c r="R185" s="1"/>
      <c r="S185" s="1"/>
      <c r="T185" s="1"/>
      <c r="U185" s="1"/>
      <c r="V185" s="1"/>
      <c r="W185" s="1"/>
      <c r="X185" s="1"/>
      <c r="Y185" s="1"/>
      <c r="Z185" s="1"/>
    </row>
    <row r="186" spans="1:26" ht="13.5" customHeight="1" x14ac:dyDescent="0.2">
      <c r="A186" s="194"/>
      <c r="B186" s="291"/>
      <c r="E186" s="290"/>
      <c r="F186" s="94"/>
      <c r="G186" s="95"/>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94"/>
      <c r="B187" s="291"/>
      <c r="E187" s="290"/>
      <c r="F187" s="94"/>
      <c r="G187" s="95"/>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94"/>
      <c r="B188" s="159"/>
      <c r="C188" s="122"/>
      <c r="D188" s="122"/>
      <c r="E188" s="160" t="s">
        <v>150</v>
      </c>
      <c r="F188" s="107"/>
      <c r="G188" s="107">
        <f>SUM(G166:G183)</f>
        <v>0</v>
      </c>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61" t="s">
        <v>151</v>
      </c>
      <c r="B189" s="162"/>
      <c r="C189" s="163"/>
      <c r="D189" s="162"/>
      <c r="E189" s="164"/>
      <c r="F189" s="165">
        <f t="shared" ref="F189:G189" si="26">F29+F48+F64+F77+F123+F165+F188</f>
        <v>0</v>
      </c>
      <c r="G189" s="165">
        <f t="shared" si="26"/>
        <v>0</v>
      </c>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66" t="s">
        <v>152</v>
      </c>
      <c r="B190" s="167"/>
      <c r="C190" s="168"/>
      <c r="D190" s="169"/>
      <c r="E190" s="170"/>
      <c r="F190" s="171"/>
      <c r="G190" s="172">
        <f>IF(C190=0,0,((G189-(G189/(1+C190)))))</f>
        <v>0</v>
      </c>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09">
        <v>700</v>
      </c>
      <c r="B191" s="137" t="s">
        <v>153</v>
      </c>
      <c r="C191" s="140"/>
      <c r="D191" s="110"/>
      <c r="E191" s="139"/>
      <c r="F191" s="112"/>
      <c r="G191" s="95"/>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94"/>
      <c r="B192" s="1"/>
      <c r="C192" s="140"/>
      <c r="D192" s="92"/>
      <c r="E192" s="48"/>
      <c r="F192" s="94"/>
      <c r="G192" s="95"/>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94">
        <v>730</v>
      </c>
      <c r="B193" s="115" t="s">
        <v>154</v>
      </c>
      <c r="C193" s="140"/>
      <c r="D193" s="209"/>
      <c r="E193" s="133"/>
      <c r="F193" s="97">
        <f>SUM(D193*E193)</f>
        <v>0</v>
      </c>
      <c r="G193" s="95"/>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94"/>
      <c r="B194" s="115"/>
      <c r="C194" s="140"/>
      <c r="D194" s="92"/>
      <c r="E194" s="48"/>
      <c r="F194" s="94"/>
      <c r="G194" s="95"/>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94" t="s">
        <v>155</v>
      </c>
      <c r="B195" s="50" t="s">
        <v>156</v>
      </c>
      <c r="C195" s="92"/>
      <c r="D195" s="209"/>
      <c r="E195" s="119"/>
      <c r="F195" s="97">
        <f>SUM(D195*E195)</f>
        <v>0</v>
      </c>
      <c r="G195" s="95"/>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73"/>
      <c r="B196" s="174"/>
      <c r="C196" s="65"/>
      <c r="D196" s="105"/>
      <c r="E196" s="48"/>
      <c r="F196" s="94"/>
      <c r="G196" s="95"/>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73"/>
      <c r="B197" s="175" t="s">
        <v>97</v>
      </c>
      <c r="C197" s="176"/>
      <c r="D197" s="176"/>
      <c r="E197" s="177"/>
      <c r="F197" s="94"/>
      <c r="G197" s="95"/>
      <c r="H197" s="1"/>
      <c r="I197" s="1"/>
      <c r="J197" s="1"/>
      <c r="K197" s="1"/>
      <c r="L197" s="1"/>
      <c r="M197" s="1"/>
      <c r="N197" s="1"/>
      <c r="O197" s="1"/>
      <c r="P197" s="1"/>
      <c r="Q197" s="1"/>
      <c r="R197" s="1"/>
      <c r="S197" s="1"/>
      <c r="T197" s="1"/>
      <c r="U197" s="1"/>
      <c r="V197" s="1"/>
      <c r="W197" s="1"/>
      <c r="X197" s="1"/>
      <c r="Y197" s="1"/>
      <c r="Z197" s="1"/>
    </row>
    <row r="198" spans="1:26" ht="34.5" customHeight="1" x14ac:dyDescent="0.2">
      <c r="A198" s="173"/>
      <c r="B198" s="292"/>
      <c r="C198" s="293"/>
      <c r="D198" s="293"/>
      <c r="E198" s="294"/>
      <c r="F198" s="94"/>
      <c r="G198" s="95"/>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73"/>
      <c r="B199" s="295"/>
      <c r="C199" s="296"/>
      <c r="D199" s="296"/>
      <c r="E199" s="297"/>
      <c r="F199" s="94"/>
      <c r="G199" s="95"/>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73"/>
      <c r="B200" s="178"/>
      <c r="C200" s="105"/>
      <c r="D200" s="105"/>
      <c r="E200" s="179" t="s">
        <v>157</v>
      </c>
      <c r="F200" s="180"/>
      <c r="G200" s="181">
        <f>SUM(F191:F195)</f>
        <v>0</v>
      </c>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59"/>
      <c r="B201" s="182"/>
      <c r="C201" s="183"/>
      <c r="D201" s="183"/>
      <c r="E201" s="184"/>
      <c r="F201" s="124"/>
      <c r="G201" s="125"/>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94" t="s">
        <v>50</v>
      </c>
      <c r="B202" s="115"/>
      <c r="C202" s="140"/>
      <c r="D202" s="209"/>
      <c r="E202" s="133"/>
      <c r="F202" s="97">
        <f t="shared" ref="F202:F205" si="27">SUM(D202*E202)</f>
        <v>0</v>
      </c>
      <c r="G202" s="95"/>
      <c r="H202" s="185"/>
      <c r="I202" s="1"/>
      <c r="J202" s="1"/>
      <c r="K202" s="1"/>
      <c r="L202" s="1"/>
      <c r="M202" s="1"/>
      <c r="N202" s="1"/>
      <c r="O202" s="1"/>
      <c r="P202" s="1"/>
      <c r="Q202" s="1"/>
      <c r="R202" s="1"/>
      <c r="S202" s="1"/>
      <c r="T202" s="1"/>
      <c r="U202" s="1"/>
      <c r="V202" s="1"/>
      <c r="W202" s="1"/>
      <c r="X202" s="1"/>
      <c r="Y202" s="1"/>
      <c r="Z202" s="1"/>
    </row>
    <row r="203" spans="1:26" ht="12.75" customHeight="1" x14ac:dyDescent="0.2">
      <c r="A203" s="194">
        <v>971</v>
      </c>
      <c r="B203" s="115" t="s">
        <v>158</v>
      </c>
      <c r="C203" s="140"/>
      <c r="D203" s="209"/>
      <c r="E203" s="133"/>
      <c r="F203" s="97">
        <f t="shared" si="27"/>
        <v>0</v>
      </c>
      <c r="G203" s="95"/>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94">
        <v>972</v>
      </c>
      <c r="B204" s="115" t="s">
        <v>159</v>
      </c>
      <c r="C204" s="140"/>
      <c r="D204" s="209"/>
      <c r="E204" s="133"/>
      <c r="F204" s="97">
        <f t="shared" si="27"/>
        <v>0</v>
      </c>
      <c r="G204" s="95"/>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94">
        <v>973</v>
      </c>
      <c r="B205" s="122" t="s">
        <v>160</v>
      </c>
      <c r="C205" s="140"/>
      <c r="D205" s="209"/>
      <c r="E205" s="133"/>
      <c r="F205" s="97">
        <f t="shared" si="27"/>
        <v>0</v>
      </c>
      <c r="G205" s="147">
        <f>SUM(F201:F205)</f>
        <v>0</v>
      </c>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94"/>
      <c r="B206" s="126" t="s">
        <v>97</v>
      </c>
      <c r="C206" s="127"/>
      <c r="D206" s="127"/>
      <c r="E206" s="128"/>
      <c r="F206" s="94"/>
      <c r="G206" s="95"/>
      <c r="H206" s="1"/>
      <c r="I206" s="1"/>
      <c r="J206" s="1"/>
      <c r="K206" s="1"/>
      <c r="L206" s="1"/>
      <c r="M206" s="1"/>
      <c r="N206" s="1"/>
      <c r="O206" s="1"/>
      <c r="P206" s="1"/>
      <c r="Q206" s="1"/>
      <c r="R206" s="1"/>
      <c r="S206" s="1"/>
      <c r="T206" s="1"/>
      <c r="U206" s="1"/>
      <c r="V206" s="1"/>
      <c r="W206" s="1"/>
      <c r="X206" s="1"/>
      <c r="Y206" s="1"/>
      <c r="Z206" s="1"/>
    </row>
    <row r="207" spans="1:26" ht="34.5" customHeight="1" x14ac:dyDescent="0.2">
      <c r="A207" s="194"/>
      <c r="B207" s="252"/>
      <c r="E207" s="290"/>
      <c r="F207" s="94"/>
      <c r="G207" s="95"/>
      <c r="H207" s="1"/>
      <c r="I207" s="1"/>
      <c r="J207" s="1"/>
      <c r="K207" s="1"/>
      <c r="L207" s="1"/>
      <c r="M207" s="1"/>
      <c r="N207" s="1"/>
      <c r="O207" s="1"/>
      <c r="P207" s="1"/>
      <c r="Q207" s="1"/>
      <c r="R207" s="1"/>
      <c r="S207" s="1"/>
      <c r="T207" s="1"/>
      <c r="U207" s="1"/>
      <c r="V207" s="1"/>
      <c r="W207" s="1"/>
      <c r="X207" s="1"/>
      <c r="Y207" s="1"/>
      <c r="Z207" s="1"/>
    </row>
    <row r="208" spans="1:26" ht="27" customHeight="1" x14ac:dyDescent="0.2">
      <c r="A208" s="194"/>
      <c r="B208" s="291"/>
      <c r="E208" s="290"/>
      <c r="F208" s="94"/>
      <c r="G208" s="95"/>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94"/>
      <c r="B209" s="291"/>
      <c r="E209" s="290"/>
      <c r="F209" s="94"/>
      <c r="G209" s="95"/>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94"/>
      <c r="B210" s="245"/>
      <c r="C210" s="186"/>
      <c r="D210" s="186"/>
      <c r="E210" s="187"/>
      <c r="F210" s="94"/>
      <c r="G210" s="95"/>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03"/>
      <c r="B211" s="122"/>
      <c r="C211" s="122"/>
      <c r="D211" s="122"/>
      <c r="E211" s="131" t="s">
        <v>161</v>
      </c>
      <c r="F211" s="107"/>
      <c r="G211" s="107">
        <f>SUM(F202:F205)</f>
        <v>0</v>
      </c>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88"/>
      <c r="B212" s="188"/>
      <c r="C212" s="188"/>
      <c r="D212" s="188"/>
      <c r="E212" s="189" t="s">
        <v>162</v>
      </c>
      <c r="F212" s="190"/>
      <c r="G212" s="190">
        <f>G189+G190+G200+G211</f>
        <v>0</v>
      </c>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48"/>
      <c r="G213" s="48"/>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48"/>
      <c r="G214" s="48"/>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48"/>
      <c r="G215" s="48"/>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48"/>
      <c r="G216" s="48"/>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48"/>
      <c r="G217" s="48"/>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48"/>
      <c r="G218" s="48"/>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48"/>
      <c r="G219" s="48"/>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48"/>
      <c r="G220" s="48"/>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48"/>
      <c r="G221" s="48"/>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48"/>
      <c r="G222" s="48"/>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48"/>
      <c r="G223" s="48"/>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48"/>
      <c r="G224" s="48"/>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48"/>
      <c r="G225" s="48"/>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48"/>
      <c r="G226" s="48"/>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48"/>
      <c r="G227" s="48"/>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48"/>
      <c r="G228" s="48"/>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48"/>
      <c r="G229" s="48"/>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48"/>
      <c r="G230" s="48"/>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48"/>
      <c r="G231" s="48"/>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48"/>
      <c r="G232" s="48"/>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48"/>
      <c r="G233" s="48"/>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48"/>
      <c r="G234" s="48"/>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48"/>
      <c r="G235" s="48"/>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48"/>
      <c r="G236" s="48"/>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48"/>
      <c r="G237" s="48"/>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48"/>
      <c r="G238" s="48"/>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48"/>
      <c r="G239" s="48"/>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48"/>
      <c r="G240" s="48"/>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48"/>
      <c r="G241" s="48"/>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48"/>
      <c r="G242" s="48"/>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48"/>
      <c r="G243" s="48"/>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48"/>
      <c r="G244" s="48"/>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48"/>
      <c r="G245" s="48"/>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48"/>
      <c r="G246" s="48"/>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48"/>
      <c r="G247" s="48"/>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48"/>
      <c r="G248" s="48"/>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48"/>
      <c r="G249" s="48"/>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48"/>
      <c r="G250" s="48"/>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48"/>
      <c r="G251" s="48"/>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48"/>
      <c r="G252" s="48"/>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48"/>
      <c r="G253" s="48"/>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48"/>
      <c r="G254" s="48"/>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48"/>
      <c r="G255" s="48"/>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48"/>
      <c r="G256" s="48"/>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48"/>
      <c r="G257" s="48"/>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48"/>
      <c r="G258" s="48"/>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48"/>
      <c r="G259" s="48"/>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48"/>
      <c r="G260" s="48"/>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48"/>
      <c r="G261" s="48"/>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48"/>
      <c r="G262" s="48"/>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48"/>
      <c r="G263" s="48"/>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48"/>
      <c r="G264" s="48"/>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48"/>
      <c r="G265" s="48"/>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48"/>
      <c r="G266" s="48"/>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48"/>
      <c r="G267" s="48"/>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48"/>
      <c r="G268" s="48"/>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48"/>
      <c r="G269" s="48"/>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48"/>
      <c r="G270" s="48"/>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48"/>
      <c r="G271" s="48"/>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48"/>
      <c r="G272" s="48"/>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48"/>
      <c r="G273" s="48"/>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48"/>
      <c r="G274" s="48"/>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48"/>
      <c r="G275" s="48"/>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48"/>
      <c r="G276" s="48"/>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48"/>
      <c r="G277" s="48"/>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48"/>
      <c r="G278" s="48"/>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48"/>
      <c r="G279" s="48"/>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48"/>
      <c r="G280" s="48"/>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48"/>
      <c r="G281" s="48"/>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48"/>
      <c r="G282" s="48"/>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48"/>
      <c r="G283" s="48"/>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48"/>
      <c r="G284" s="48"/>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48"/>
      <c r="G285" s="48"/>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48"/>
      <c r="G286" s="48"/>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48"/>
      <c r="G287" s="48"/>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48"/>
      <c r="G288" s="48"/>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48"/>
      <c r="G289" s="48"/>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48"/>
      <c r="G290" s="48"/>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48"/>
      <c r="G291" s="48"/>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48"/>
      <c r="G292" s="48"/>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48"/>
      <c r="G293" s="48"/>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48"/>
      <c r="G294" s="48"/>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48"/>
      <c r="G295" s="48"/>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48"/>
      <c r="G296" s="48"/>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48"/>
      <c r="G297" s="48"/>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48"/>
      <c r="G298" s="48"/>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48"/>
      <c r="G299" s="48"/>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48"/>
      <c r="G300" s="48"/>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48"/>
      <c r="G301" s="48"/>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48"/>
      <c r="G302" s="48"/>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48"/>
      <c r="G303" s="48"/>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48"/>
      <c r="G304" s="48"/>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48"/>
      <c r="G305" s="48"/>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48"/>
      <c r="G306" s="48"/>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48"/>
      <c r="G307" s="48"/>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48"/>
      <c r="G308" s="48"/>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48"/>
      <c r="G309" s="48"/>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48"/>
      <c r="G310" s="48"/>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48"/>
      <c r="G311" s="48"/>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48"/>
      <c r="G312" s="48"/>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48"/>
      <c r="G313" s="48"/>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48"/>
      <c r="G314" s="48"/>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48"/>
      <c r="G315" s="48"/>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48"/>
      <c r="G316" s="48"/>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48"/>
      <c r="G317" s="48"/>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48"/>
      <c r="G318" s="48"/>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48"/>
      <c r="G319" s="48"/>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48"/>
      <c r="G320" s="48"/>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48"/>
      <c r="G321" s="48"/>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48"/>
      <c r="G322" s="48"/>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48"/>
      <c r="G323" s="48"/>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48"/>
      <c r="G324" s="48"/>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48"/>
      <c r="G325" s="48"/>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48"/>
      <c r="G326" s="48"/>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48"/>
      <c r="G327" s="48"/>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48"/>
      <c r="G328" s="48"/>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48"/>
      <c r="G329" s="48"/>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48"/>
      <c r="G330" s="48"/>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48"/>
      <c r="G331" s="48"/>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48"/>
      <c r="G332" s="48"/>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48"/>
      <c r="G333" s="48"/>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48"/>
      <c r="G334" s="48"/>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48"/>
      <c r="G335" s="48"/>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48"/>
      <c r="G336" s="48"/>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48"/>
      <c r="G337" s="48"/>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48"/>
      <c r="G338" s="48"/>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48"/>
      <c r="G339" s="48"/>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48"/>
      <c r="G340" s="48"/>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48"/>
      <c r="G341" s="48"/>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48"/>
      <c r="G342" s="48"/>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48"/>
      <c r="G343" s="48"/>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48"/>
      <c r="G344" s="48"/>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48"/>
      <c r="G345" s="48"/>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48"/>
      <c r="G346" s="48"/>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48"/>
      <c r="G347" s="48"/>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48"/>
      <c r="G348" s="48"/>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48"/>
      <c r="G349" s="48"/>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48"/>
      <c r="G350" s="48"/>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48"/>
      <c r="G351" s="48"/>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48"/>
      <c r="G352" s="48"/>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48"/>
      <c r="G353" s="48"/>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48"/>
      <c r="G354" s="48"/>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48"/>
      <c r="G355" s="48"/>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48"/>
      <c r="G356" s="48"/>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48"/>
      <c r="G357" s="48"/>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48"/>
      <c r="G358" s="48"/>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48"/>
      <c r="G359" s="48"/>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48"/>
      <c r="G360" s="48"/>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48"/>
      <c r="G361" s="48"/>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48"/>
      <c r="G362" s="48"/>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48"/>
      <c r="G363" s="48"/>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48"/>
      <c r="G364" s="48"/>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48"/>
      <c r="G365" s="48"/>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48"/>
      <c r="G366" s="48"/>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48"/>
      <c r="G367" s="48"/>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48"/>
      <c r="G368" s="48"/>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48"/>
      <c r="G369" s="48"/>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48"/>
      <c r="G370" s="48"/>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48"/>
      <c r="G371" s="48"/>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48"/>
      <c r="G372" s="48"/>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48"/>
      <c r="G373" s="48"/>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48"/>
      <c r="G374" s="48"/>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48"/>
      <c r="G375" s="48"/>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48"/>
      <c r="G376" s="48"/>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48"/>
      <c r="G377" s="48"/>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48"/>
      <c r="G378" s="48"/>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48"/>
      <c r="G379" s="48"/>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48"/>
      <c r="G380" s="48"/>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48"/>
      <c r="G381" s="48"/>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48"/>
      <c r="G382" s="48"/>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48"/>
      <c r="G383" s="48"/>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48"/>
      <c r="G384" s="48"/>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48"/>
      <c r="G385" s="48"/>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48"/>
      <c r="G386" s="48"/>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48"/>
      <c r="G387" s="48"/>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48"/>
      <c r="G388" s="48"/>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48"/>
      <c r="G389" s="48"/>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48"/>
      <c r="G390" s="48"/>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48"/>
      <c r="G391" s="48"/>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48"/>
      <c r="G392" s="48"/>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48"/>
      <c r="G393" s="48"/>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48"/>
      <c r="G394" s="48"/>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48"/>
      <c r="G395" s="48"/>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48"/>
      <c r="G396" s="48"/>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48"/>
      <c r="G397" s="48"/>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48"/>
      <c r="G398" s="48"/>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48"/>
      <c r="G399" s="48"/>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48"/>
      <c r="G400" s="48"/>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48"/>
      <c r="G401" s="48"/>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48"/>
      <c r="G402" s="48"/>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48"/>
      <c r="G403" s="48"/>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48"/>
      <c r="G404" s="48"/>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48"/>
      <c r="G405" s="48"/>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48"/>
      <c r="G406" s="48"/>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48"/>
      <c r="G407" s="48"/>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48"/>
      <c r="G408" s="48"/>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48"/>
      <c r="G409" s="48"/>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48"/>
      <c r="G410" s="48"/>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48"/>
      <c r="G411" s="48"/>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48"/>
      <c r="G412" s="48"/>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48"/>
      <c r="G413" s="48"/>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48"/>
      <c r="G414" s="48"/>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48"/>
      <c r="G415" s="48"/>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48"/>
      <c r="G416" s="48"/>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48"/>
      <c r="G417" s="48"/>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48"/>
      <c r="G418" s="48"/>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48"/>
      <c r="G419" s="48"/>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48"/>
      <c r="G420" s="48"/>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48"/>
      <c r="G421" s="48"/>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48"/>
      <c r="G422" s="48"/>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48"/>
      <c r="G423" s="48"/>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48"/>
      <c r="G424" s="48"/>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48"/>
      <c r="G425" s="48"/>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48"/>
      <c r="G426" s="48"/>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48"/>
      <c r="G427" s="48"/>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48"/>
      <c r="G428" s="48"/>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48"/>
      <c r="G429" s="48"/>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48"/>
      <c r="G430" s="48"/>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48"/>
      <c r="G431" s="48"/>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48"/>
      <c r="G432" s="48"/>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48"/>
      <c r="G433" s="48"/>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48"/>
      <c r="G434" s="48"/>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48"/>
      <c r="G435" s="48"/>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48"/>
      <c r="G436" s="48"/>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48"/>
      <c r="G437" s="48"/>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48"/>
      <c r="G438" s="48"/>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48"/>
      <c r="G439" s="48"/>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48"/>
      <c r="G440" s="48"/>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48"/>
      <c r="G441" s="48"/>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48"/>
      <c r="G442" s="48"/>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48"/>
      <c r="G443" s="48"/>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48"/>
      <c r="G444" s="48"/>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48"/>
      <c r="G445" s="48"/>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48"/>
      <c r="G446" s="48"/>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48"/>
      <c r="G447" s="48"/>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48"/>
      <c r="G448" s="48"/>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48"/>
      <c r="G449" s="48"/>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48"/>
      <c r="G450" s="48"/>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48"/>
      <c r="G451" s="48"/>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48"/>
      <c r="G452" s="48"/>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48"/>
      <c r="G453" s="48"/>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48"/>
      <c r="G454" s="48"/>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48"/>
      <c r="G455" s="48"/>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48"/>
      <c r="G456" s="48"/>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48"/>
      <c r="G457" s="48"/>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48"/>
      <c r="G458" s="48"/>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48"/>
      <c r="G459" s="48"/>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48"/>
      <c r="G460" s="48"/>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48"/>
      <c r="G461" s="48"/>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48"/>
      <c r="G462" s="48"/>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48"/>
      <c r="G463" s="48"/>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48"/>
      <c r="G464" s="48"/>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48"/>
      <c r="G465" s="48"/>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48"/>
      <c r="G466" s="48"/>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48"/>
      <c r="G467" s="48"/>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48"/>
      <c r="G468" s="48"/>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48"/>
      <c r="G469" s="48"/>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48"/>
      <c r="G470" s="48"/>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48"/>
      <c r="G471" s="48"/>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48"/>
      <c r="G472" s="48"/>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48"/>
      <c r="G473" s="48"/>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48"/>
      <c r="G474" s="48"/>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48"/>
      <c r="G475" s="48"/>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48"/>
      <c r="G476" s="48"/>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48"/>
      <c r="G477" s="48"/>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48"/>
      <c r="G478" s="48"/>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48"/>
      <c r="G479" s="48"/>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48"/>
      <c r="G480" s="48"/>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48"/>
      <c r="G481" s="48"/>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48"/>
      <c r="G482" s="48"/>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48"/>
      <c r="G483" s="48"/>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48"/>
      <c r="G484" s="48"/>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48"/>
      <c r="G485" s="48"/>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48"/>
      <c r="G486" s="48"/>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48"/>
      <c r="G487" s="48"/>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48"/>
      <c r="G488" s="48"/>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48"/>
      <c r="G489" s="48"/>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48"/>
      <c r="G490" s="48"/>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48"/>
      <c r="G491" s="48"/>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48"/>
      <c r="G492" s="48"/>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48"/>
      <c r="G493" s="48"/>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48"/>
      <c r="G494" s="48"/>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48"/>
      <c r="G495" s="48"/>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48"/>
      <c r="G496" s="48"/>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48"/>
      <c r="G497" s="48"/>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48"/>
      <c r="G498" s="48"/>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48"/>
      <c r="G499" s="48"/>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48"/>
      <c r="G500" s="48"/>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48"/>
      <c r="G501" s="48"/>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48"/>
      <c r="G502" s="48"/>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48"/>
      <c r="G503" s="48"/>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48"/>
      <c r="G504" s="48"/>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48"/>
      <c r="G505" s="48"/>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48"/>
      <c r="G506" s="48"/>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48"/>
      <c r="G507" s="48"/>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48"/>
      <c r="G508" s="48"/>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48"/>
      <c r="G509" s="48"/>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48"/>
      <c r="G510" s="48"/>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48"/>
      <c r="G511" s="48"/>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48"/>
      <c r="G512" s="48"/>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48"/>
      <c r="G513" s="48"/>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48"/>
      <c r="G514" s="48"/>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48"/>
      <c r="G515" s="48"/>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48"/>
      <c r="G516" s="48"/>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48"/>
      <c r="G517" s="48"/>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48"/>
      <c r="G518" s="48"/>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48"/>
      <c r="G519" s="48"/>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48"/>
      <c r="G520" s="48"/>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48"/>
      <c r="G521" s="48"/>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48"/>
      <c r="G522" s="48"/>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48"/>
      <c r="G523" s="48"/>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48"/>
      <c r="G524" s="48"/>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48"/>
      <c r="G525" s="48"/>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48"/>
      <c r="G526" s="48"/>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48"/>
      <c r="G527" s="48"/>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48"/>
      <c r="G528" s="48"/>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48"/>
      <c r="G529" s="48"/>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48"/>
      <c r="G530" s="48"/>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48"/>
      <c r="G531" s="48"/>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48"/>
      <c r="G532" s="48"/>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48"/>
      <c r="G533" s="48"/>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48"/>
      <c r="G534" s="48"/>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48"/>
      <c r="G535" s="48"/>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48"/>
      <c r="G536" s="48"/>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48"/>
      <c r="G537" s="48"/>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48"/>
      <c r="G538" s="48"/>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48"/>
      <c r="G539" s="48"/>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48"/>
      <c r="G540" s="48"/>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48"/>
      <c r="G541" s="48"/>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48"/>
      <c r="G542" s="48"/>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48"/>
      <c r="G543" s="48"/>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48"/>
      <c r="G544" s="48"/>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48"/>
      <c r="G545" s="48"/>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48"/>
      <c r="G546" s="48"/>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48"/>
      <c r="G547" s="48"/>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48"/>
      <c r="G548" s="48"/>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48"/>
      <c r="G549" s="48"/>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48"/>
      <c r="G550" s="48"/>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48"/>
      <c r="G551" s="48"/>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48"/>
      <c r="G552" s="48"/>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48"/>
      <c r="G553" s="48"/>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48"/>
      <c r="G554" s="48"/>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48"/>
      <c r="G555" s="48"/>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48"/>
      <c r="G556" s="48"/>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48"/>
      <c r="G557" s="48"/>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48"/>
      <c r="G558" s="48"/>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48"/>
      <c r="G559" s="48"/>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48"/>
      <c r="G560" s="48"/>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48"/>
      <c r="G561" s="48"/>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48"/>
      <c r="G562" s="48"/>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48"/>
      <c r="G563" s="48"/>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48"/>
      <c r="G564" s="48"/>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48"/>
      <c r="G565" s="48"/>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48"/>
      <c r="G566" s="48"/>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48"/>
      <c r="G567" s="48"/>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48"/>
      <c r="G568" s="48"/>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48"/>
      <c r="G569" s="48"/>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48"/>
      <c r="G570" s="48"/>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48"/>
      <c r="G571" s="48"/>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48"/>
      <c r="G572" s="48"/>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48"/>
      <c r="G573" s="48"/>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48"/>
      <c r="G574" s="48"/>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48"/>
      <c r="G575" s="48"/>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48"/>
      <c r="G576" s="48"/>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48"/>
      <c r="G577" s="48"/>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48"/>
      <c r="G578" s="48"/>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48"/>
      <c r="G579" s="48"/>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48"/>
      <c r="G580" s="48"/>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48"/>
      <c r="G581" s="48"/>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48"/>
      <c r="G582" s="48"/>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48"/>
      <c r="G583" s="48"/>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48"/>
      <c r="G584" s="48"/>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48"/>
      <c r="G585" s="48"/>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48"/>
      <c r="G586" s="48"/>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48"/>
      <c r="G587" s="48"/>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48"/>
      <c r="G588" s="48"/>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48"/>
      <c r="G589" s="48"/>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48"/>
      <c r="G590" s="48"/>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48"/>
      <c r="G591" s="48"/>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48"/>
      <c r="G592" s="48"/>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48"/>
      <c r="G593" s="48"/>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48"/>
      <c r="G594" s="48"/>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48"/>
      <c r="G595" s="48"/>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48"/>
      <c r="G596" s="48"/>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48"/>
      <c r="G597" s="48"/>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48"/>
      <c r="G598" s="48"/>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48"/>
      <c r="G599" s="48"/>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48"/>
      <c r="G600" s="48"/>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48"/>
      <c r="G601" s="48"/>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48"/>
      <c r="G602" s="48"/>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48"/>
      <c r="G603" s="48"/>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48"/>
      <c r="G604" s="48"/>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48"/>
      <c r="G605" s="48"/>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48"/>
      <c r="G606" s="48"/>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48"/>
      <c r="G607" s="48"/>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48"/>
      <c r="G608" s="48"/>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48"/>
      <c r="G609" s="48"/>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48"/>
      <c r="G610" s="48"/>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48"/>
      <c r="G611" s="48"/>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48"/>
      <c r="G612" s="48"/>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48"/>
      <c r="G613" s="48"/>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48"/>
      <c r="G614" s="48"/>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48"/>
      <c r="G615" s="48"/>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48"/>
      <c r="G616" s="48"/>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48"/>
      <c r="G617" s="48"/>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48"/>
      <c r="G618" s="48"/>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48"/>
      <c r="G619" s="48"/>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48"/>
      <c r="G620" s="48"/>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48"/>
      <c r="G621" s="48"/>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48"/>
      <c r="G622" s="48"/>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48"/>
      <c r="G623" s="48"/>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48"/>
      <c r="G624" s="48"/>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48"/>
      <c r="G625" s="48"/>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48"/>
      <c r="G626" s="48"/>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48"/>
      <c r="G627" s="48"/>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48"/>
      <c r="G628" s="48"/>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48"/>
      <c r="G629" s="48"/>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48"/>
      <c r="G630" s="48"/>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48"/>
      <c r="G631" s="48"/>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48"/>
      <c r="G632" s="48"/>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48"/>
      <c r="G633" s="48"/>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48"/>
      <c r="G634" s="48"/>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48"/>
      <c r="G635" s="48"/>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48"/>
      <c r="G636" s="48"/>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48"/>
      <c r="G637" s="48"/>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48"/>
      <c r="G638" s="48"/>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48"/>
      <c r="G639" s="48"/>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48"/>
      <c r="G640" s="48"/>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48"/>
      <c r="G641" s="48"/>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48"/>
      <c r="G642" s="48"/>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48"/>
      <c r="G643" s="48"/>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48"/>
      <c r="G644" s="48"/>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48"/>
      <c r="G645" s="48"/>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48"/>
      <c r="G646" s="48"/>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48"/>
      <c r="G647" s="48"/>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48"/>
      <c r="G648" s="48"/>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48"/>
      <c r="G649" s="48"/>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48"/>
      <c r="G650" s="48"/>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48"/>
      <c r="G651" s="48"/>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48"/>
      <c r="G652" s="48"/>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48"/>
      <c r="G653" s="48"/>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48"/>
      <c r="G654" s="48"/>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48"/>
      <c r="G655" s="48"/>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48"/>
      <c r="G656" s="48"/>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48"/>
      <c r="G657" s="48"/>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48"/>
      <c r="G658" s="48"/>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48"/>
      <c r="G659" s="48"/>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48"/>
      <c r="G660" s="48"/>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48"/>
      <c r="G661" s="48"/>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48"/>
      <c r="G662" s="48"/>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48"/>
      <c r="G663" s="48"/>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48"/>
      <c r="G664" s="48"/>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48"/>
      <c r="G665" s="48"/>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48"/>
      <c r="G666" s="48"/>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48"/>
      <c r="G667" s="48"/>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48"/>
      <c r="G668" s="48"/>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48"/>
      <c r="G669" s="48"/>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48"/>
      <c r="G670" s="48"/>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48"/>
      <c r="G671" s="48"/>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48"/>
      <c r="G672" s="48"/>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48"/>
      <c r="G673" s="48"/>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48"/>
      <c r="G674" s="48"/>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48"/>
      <c r="G675" s="48"/>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48"/>
      <c r="G676" s="48"/>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48"/>
      <c r="G677" s="48"/>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48"/>
      <c r="G678" s="48"/>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48"/>
      <c r="G679" s="48"/>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48"/>
      <c r="G680" s="48"/>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48"/>
      <c r="G681" s="48"/>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48"/>
      <c r="G682" s="48"/>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48"/>
      <c r="G683" s="48"/>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48"/>
      <c r="G684" s="48"/>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48"/>
      <c r="G685" s="48"/>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48"/>
      <c r="G686" s="48"/>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48"/>
      <c r="G687" s="48"/>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48"/>
      <c r="G688" s="48"/>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48"/>
      <c r="G689" s="48"/>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48"/>
      <c r="G690" s="48"/>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48"/>
      <c r="G691" s="48"/>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48"/>
      <c r="G692" s="48"/>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48"/>
      <c r="G693" s="48"/>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48"/>
      <c r="G694" s="48"/>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48"/>
      <c r="G695" s="48"/>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48"/>
      <c r="G696" s="48"/>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48"/>
      <c r="G697" s="48"/>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48"/>
      <c r="G698" s="48"/>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48"/>
      <c r="G699" s="48"/>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48"/>
      <c r="G700" s="48"/>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48"/>
      <c r="G701" s="48"/>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48"/>
      <c r="G702" s="48"/>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48"/>
      <c r="G703" s="48"/>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48"/>
      <c r="G704" s="48"/>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48"/>
      <c r="G705" s="48"/>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48"/>
      <c r="G706" s="48"/>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48"/>
      <c r="G707" s="48"/>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48"/>
      <c r="G708" s="48"/>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48"/>
      <c r="G709" s="48"/>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48"/>
      <c r="G710" s="48"/>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48"/>
      <c r="G711" s="48"/>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48"/>
      <c r="G712" s="48"/>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48"/>
      <c r="G713" s="48"/>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48"/>
      <c r="G714" s="48"/>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48"/>
      <c r="G715" s="48"/>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48"/>
      <c r="G716" s="48"/>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48"/>
      <c r="G717" s="48"/>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48"/>
      <c r="G718" s="48"/>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48"/>
      <c r="G719" s="48"/>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48"/>
      <c r="G720" s="48"/>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48"/>
      <c r="G721" s="48"/>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48"/>
      <c r="G722" s="48"/>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48"/>
      <c r="G723" s="48"/>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48"/>
      <c r="G724" s="48"/>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48"/>
      <c r="G725" s="48"/>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48"/>
      <c r="G726" s="48"/>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48"/>
      <c r="G727" s="48"/>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48"/>
      <c r="G728" s="48"/>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48"/>
      <c r="G729" s="48"/>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48"/>
      <c r="G730" s="48"/>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48"/>
      <c r="G731" s="48"/>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48"/>
      <c r="G732" s="48"/>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48"/>
      <c r="G733" s="48"/>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48"/>
      <c r="G734" s="48"/>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48"/>
      <c r="G735" s="48"/>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48"/>
      <c r="G736" s="48"/>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48"/>
      <c r="G737" s="48"/>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48"/>
      <c r="G738" s="48"/>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48"/>
      <c r="G739" s="48"/>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48"/>
      <c r="G740" s="48"/>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48"/>
      <c r="G741" s="48"/>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48"/>
      <c r="G742" s="48"/>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48"/>
      <c r="G743" s="48"/>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48"/>
      <c r="G744" s="48"/>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48"/>
      <c r="G745" s="48"/>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48"/>
      <c r="G746" s="48"/>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48"/>
      <c r="G747" s="48"/>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48"/>
      <c r="G748" s="48"/>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48"/>
      <c r="G749" s="48"/>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48"/>
      <c r="G750" s="48"/>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48"/>
      <c r="G751" s="48"/>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48"/>
      <c r="G752" s="48"/>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48"/>
      <c r="G753" s="48"/>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48"/>
      <c r="G754" s="48"/>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48"/>
      <c r="G755" s="48"/>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48"/>
      <c r="G756" s="48"/>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48"/>
      <c r="G757" s="48"/>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48"/>
      <c r="G758" s="48"/>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48"/>
      <c r="G759" s="48"/>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48"/>
      <c r="G760" s="48"/>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48"/>
      <c r="G761" s="48"/>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48"/>
      <c r="G762" s="48"/>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48"/>
      <c r="G763" s="48"/>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48"/>
      <c r="G764" s="48"/>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48"/>
      <c r="G765" s="48"/>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48"/>
      <c r="G766" s="48"/>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48"/>
      <c r="G767" s="48"/>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48"/>
      <c r="G768" s="48"/>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48"/>
      <c r="G769" s="48"/>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48"/>
      <c r="G770" s="48"/>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48"/>
      <c r="G771" s="48"/>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48"/>
      <c r="G772" s="48"/>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48"/>
      <c r="G773" s="48"/>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48"/>
      <c r="G774" s="48"/>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48"/>
      <c r="G775" s="48"/>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48"/>
      <c r="G776" s="48"/>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48"/>
      <c r="G777" s="48"/>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48"/>
      <c r="G778" s="48"/>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48"/>
      <c r="G779" s="48"/>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48"/>
      <c r="G780" s="48"/>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48"/>
      <c r="G781" s="48"/>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48"/>
      <c r="G782" s="48"/>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48"/>
      <c r="G783" s="48"/>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48"/>
      <c r="G784" s="48"/>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48"/>
      <c r="G785" s="48"/>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48"/>
      <c r="G786" s="48"/>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48"/>
      <c r="G787" s="48"/>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48"/>
      <c r="G788" s="48"/>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48"/>
      <c r="G789" s="48"/>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48"/>
      <c r="G790" s="48"/>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48"/>
      <c r="G791" s="48"/>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48"/>
      <c r="G792" s="48"/>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48"/>
      <c r="G793" s="48"/>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48"/>
      <c r="G794" s="48"/>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48"/>
      <c r="G795" s="48"/>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48"/>
      <c r="G796" s="48"/>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48"/>
      <c r="G797" s="48"/>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48"/>
      <c r="G798" s="48"/>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48"/>
      <c r="G799" s="48"/>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48"/>
      <c r="G800" s="48"/>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48"/>
      <c r="G801" s="48"/>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48"/>
      <c r="G802" s="48"/>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48"/>
      <c r="G803" s="48"/>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48"/>
      <c r="G804" s="48"/>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48"/>
      <c r="G805" s="48"/>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48"/>
      <c r="G806" s="48"/>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48"/>
      <c r="G807" s="48"/>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48"/>
      <c r="G808" s="48"/>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48"/>
      <c r="G809" s="48"/>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48"/>
      <c r="G810" s="48"/>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48"/>
      <c r="G811" s="48"/>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48"/>
      <c r="G812" s="48"/>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48"/>
      <c r="G813" s="48"/>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48"/>
      <c r="G814" s="48"/>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48"/>
      <c r="G815" s="48"/>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48"/>
      <c r="G816" s="48"/>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48"/>
      <c r="G817" s="48"/>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48"/>
      <c r="G818" s="48"/>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48"/>
      <c r="G819" s="48"/>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48"/>
      <c r="G820" s="48"/>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48"/>
      <c r="G821" s="48"/>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48"/>
      <c r="G822" s="48"/>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48"/>
      <c r="G823" s="48"/>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48"/>
      <c r="G824" s="48"/>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48"/>
      <c r="G825" s="48"/>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48"/>
      <c r="G826" s="48"/>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48"/>
      <c r="G827" s="48"/>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48"/>
      <c r="G828" s="48"/>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48"/>
      <c r="G829" s="48"/>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48"/>
      <c r="G830" s="48"/>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48"/>
      <c r="G831" s="48"/>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48"/>
      <c r="G832" s="48"/>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48"/>
      <c r="G833" s="48"/>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48"/>
      <c r="G834" s="48"/>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48"/>
      <c r="G835" s="48"/>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48"/>
      <c r="G836" s="48"/>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48"/>
      <c r="G837" s="48"/>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48"/>
      <c r="G838" s="48"/>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48"/>
      <c r="G839" s="48"/>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48"/>
      <c r="G840" s="48"/>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48"/>
      <c r="G841" s="48"/>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48"/>
      <c r="G842" s="48"/>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48"/>
      <c r="G843" s="48"/>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48"/>
      <c r="G844" s="48"/>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48"/>
      <c r="G845" s="48"/>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48"/>
      <c r="G846" s="48"/>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48"/>
      <c r="G847" s="48"/>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48"/>
      <c r="G848" s="48"/>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48"/>
      <c r="G849" s="48"/>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48"/>
      <c r="G850" s="48"/>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48"/>
      <c r="G851" s="48"/>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48"/>
      <c r="G852" s="48"/>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48"/>
      <c r="G853" s="48"/>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48"/>
      <c r="G854" s="48"/>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48"/>
      <c r="G855" s="48"/>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48"/>
      <c r="G856" s="48"/>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48"/>
      <c r="G857" s="48"/>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48"/>
      <c r="G858" s="48"/>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48"/>
      <c r="G859" s="48"/>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48"/>
      <c r="G860" s="48"/>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48"/>
      <c r="G861" s="48"/>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48"/>
      <c r="G862" s="48"/>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48"/>
      <c r="G863" s="48"/>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48"/>
      <c r="G864" s="48"/>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48"/>
      <c r="G865" s="48"/>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48"/>
      <c r="G866" s="48"/>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48"/>
      <c r="G867" s="48"/>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48"/>
      <c r="G868" s="48"/>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48"/>
      <c r="G869" s="48"/>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48"/>
      <c r="G870" s="48"/>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48"/>
      <c r="G871" s="48"/>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48"/>
      <c r="G872" s="48"/>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48"/>
      <c r="G873" s="48"/>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48"/>
      <c r="G874" s="48"/>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48"/>
      <c r="G875" s="48"/>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48"/>
      <c r="G876" s="48"/>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48"/>
      <c r="G877" s="48"/>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48"/>
      <c r="G878" s="48"/>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48"/>
      <c r="G879" s="48"/>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48"/>
      <c r="G880" s="48"/>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48"/>
      <c r="G881" s="48"/>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48"/>
      <c r="G882" s="48"/>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48"/>
      <c r="G883" s="48"/>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48"/>
      <c r="G884" s="48"/>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48"/>
      <c r="G885" s="48"/>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48"/>
      <c r="G886" s="48"/>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48"/>
      <c r="G887" s="48"/>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48"/>
      <c r="G888" s="48"/>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48"/>
      <c r="G889" s="48"/>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48"/>
      <c r="G890" s="48"/>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48"/>
      <c r="G891" s="48"/>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48"/>
      <c r="G892" s="48"/>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48"/>
      <c r="G893" s="48"/>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48"/>
      <c r="G894" s="48"/>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48"/>
      <c r="G895" s="48"/>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48"/>
      <c r="G896" s="48"/>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48"/>
      <c r="G897" s="48"/>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48"/>
      <c r="G898" s="48"/>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48"/>
      <c r="G899" s="48"/>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48"/>
      <c r="G900" s="48"/>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48"/>
      <c r="G901" s="48"/>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48"/>
      <c r="G902" s="48"/>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48"/>
      <c r="G903" s="48"/>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48"/>
      <c r="G904" s="48"/>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48"/>
      <c r="G905" s="48"/>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48"/>
      <c r="G906" s="48"/>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48"/>
      <c r="G907" s="48"/>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48"/>
      <c r="G908" s="48"/>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48"/>
      <c r="G909" s="48"/>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48"/>
      <c r="G910" s="48"/>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48"/>
      <c r="G911" s="48"/>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48"/>
      <c r="G912" s="48"/>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48"/>
      <c r="G913" s="48"/>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48"/>
      <c r="G914" s="48"/>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48"/>
      <c r="G915" s="48"/>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48"/>
      <c r="G916" s="48"/>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48"/>
      <c r="G917" s="48"/>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48"/>
      <c r="G918" s="48"/>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48"/>
      <c r="G919" s="48"/>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48"/>
      <c r="G920" s="48"/>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48"/>
      <c r="G921" s="48"/>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48"/>
      <c r="G922" s="48"/>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48"/>
      <c r="G923" s="48"/>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48"/>
      <c r="G924" s="48"/>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48"/>
      <c r="G925" s="48"/>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48"/>
      <c r="G926" s="48"/>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48"/>
      <c r="G927" s="48"/>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48"/>
      <c r="G928" s="48"/>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48"/>
      <c r="G929" s="48"/>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48"/>
      <c r="G930" s="48"/>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48"/>
      <c r="G931" s="48"/>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48"/>
      <c r="G932" s="48"/>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48"/>
      <c r="G933" s="48"/>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48"/>
      <c r="G934" s="48"/>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48"/>
      <c r="G935" s="48"/>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48"/>
      <c r="G936" s="48"/>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48"/>
      <c r="G937" s="48"/>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48"/>
      <c r="G938" s="48"/>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48"/>
      <c r="G939" s="48"/>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48"/>
      <c r="G940" s="48"/>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48"/>
      <c r="G941" s="48"/>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48"/>
      <c r="G942" s="48"/>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48"/>
      <c r="G943" s="48"/>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48"/>
      <c r="G944" s="48"/>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48"/>
      <c r="G945" s="48"/>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48"/>
      <c r="G946" s="48"/>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48"/>
      <c r="G947" s="48"/>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48"/>
      <c r="G948" s="48"/>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48"/>
      <c r="G949" s="48"/>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48"/>
      <c r="G950" s="48"/>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48"/>
      <c r="G951" s="48"/>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48"/>
      <c r="G952" s="48"/>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48"/>
      <c r="G953" s="48"/>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48"/>
      <c r="G954" s="48"/>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48"/>
      <c r="G955" s="48"/>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48"/>
      <c r="G956" s="48"/>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48"/>
      <c r="G957" s="48"/>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48"/>
      <c r="G958" s="48"/>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48"/>
      <c r="G959" s="48"/>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48"/>
      <c r="G960" s="48"/>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48"/>
      <c r="G961" s="48"/>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48"/>
      <c r="G962" s="48"/>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48"/>
      <c r="G963" s="48"/>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48"/>
      <c r="G964" s="48"/>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48"/>
      <c r="G965" s="48"/>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48"/>
      <c r="G966" s="48"/>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48"/>
      <c r="G967" s="48"/>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48"/>
      <c r="G968" s="48"/>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48"/>
      <c r="G969" s="48"/>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48"/>
      <c r="G970" s="48"/>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48"/>
      <c r="G971" s="48"/>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48"/>
      <c r="G972" s="48"/>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48"/>
      <c r="G973" s="48"/>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48"/>
      <c r="G974" s="48"/>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48"/>
      <c r="G975" s="48"/>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48"/>
      <c r="G976" s="48"/>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48"/>
      <c r="G977" s="48"/>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48"/>
      <c r="G978" s="48"/>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48"/>
      <c r="G979" s="48"/>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48"/>
      <c r="G980" s="48"/>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48"/>
      <c r="G981" s="48"/>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48"/>
      <c r="G982" s="48"/>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48"/>
      <c r="G983" s="48"/>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48"/>
      <c r="G984" s="48"/>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48"/>
      <c r="G985" s="48"/>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48"/>
      <c r="G986" s="48"/>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48"/>
      <c r="G987" s="48"/>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48"/>
      <c r="G988" s="48"/>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48"/>
      <c r="G989" s="48"/>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48"/>
      <c r="G990" s="48"/>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48"/>
      <c r="G991" s="48"/>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48"/>
      <c r="G992" s="48"/>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48"/>
      <c r="G993" s="48"/>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48"/>
      <c r="G994" s="48"/>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48"/>
      <c r="G995" s="48"/>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48"/>
      <c r="G996" s="48"/>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48"/>
      <c r="G997" s="48"/>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48"/>
      <c r="G998" s="48"/>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48"/>
      <c r="G999" s="48"/>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48"/>
      <c r="G1000" s="48"/>
      <c r="H1000" s="1"/>
      <c r="I1000" s="1"/>
      <c r="J1000" s="1"/>
      <c r="K1000" s="1"/>
      <c r="L1000" s="1"/>
      <c r="M1000" s="1"/>
      <c r="N1000" s="1"/>
      <c r="O1000" s="1"/>
      <c r="P1000" s="1"/>
      <c r="Q1000" s="1"/>
      <c r="R1000" s="1"/>
      <c r="S1000" s="1"/>
      <c r="T1000" s="1"/>
      <c r="U1000" s="1"/>
      <c r="V1000" s="1"/>
      <c r="W1000" s="1"/>
      <c r="X1000" s="1"/>
      <c r="Y1000" s="1"/>
      <c r="Z1000" s="1"/>
    </row>
  </sheetData>
  <sheetProtection sheet="1" objects="1" scenarios="1" selectLockedCells="1" selectUnlockedCells="1"/>
  <printOptions gridLines="1"/>
  <pageMargins left="0.25" right="0.25" top="0.75" bottom="0.75" header="0" footer="0"/>
  <pageSetup orientation="portrait"/>
  <headerFooter>
    <oddHeader>&amp;CNevada Department of Education FF0000Instruction000000</oddHeader>
    <oddFooter>&amp;CPage &amp;P of</oddFooter>
  </headerFooter>
  <rowBreaks count="4" manualBreakCount="4">
    <brk id="48" man="1"/>
    <brk id="165" man="1"/>
    <brk id="123" man="1"/>
    <brk id="7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EAADB"/>
  </sheetPr>
  <dimension ref="A1:Z1011"/>
  <sheetViews>
    <sheetView zoomScaleNormal="100" workbookViewId="0">
      <pane ySplit="7" topLeftCell="A20" activePane="bottomLeft" state="frozen"/>
      <selection pane="bottomLeft" activeCell="B24" sqref="B24"/>
    </sheetView>
  </sheetViews>
  <sheetFormatPr defaultColWidth="14.42578125" defaultRowHeight="15" customHeight="1" x14ac:dyDescent="0.2"/>
  <cols>
    <col min="1" max="1" width="12.7109375" style="246" customWidth="1"/>
    <col min="2" max="2" width="63.5703125" style="246" customWidth="1"/>
    <col min="3" max="3" width="8.140625" style="246" customWidth="1"/>
    <col min="4" max="4" width="15.28515625" style="246" customWidth="1"/>
    <col min="5" max="5" width="23" style="246" customWidth="1"/>
    <col min="6" max="6" width="13.42578125" style="246" customWidth="1"/>
    <col min="7" max="7" width="17.42578125" style="246" customWidth="1"/>
    <col min="8" max="8" width="9.140625" style="246" customWidth="1"/>
    <col min="9" max="9" width="12.7109375" style="246" customWidth="1"/>
    <col min="10" max="10" width="12.85546875" style="246" customWidth="1"/>
    <col min="11" max="26" width="9.140625" style="246" customWidth="1"/>
    <col min="27" max="16384" width="14.42578125" style="246"/>
  </cols>
  <sheetData>
    <row r="1" spans="1:26" ht="12.75" customHeight="1" x14ac:dyDescent="0.2">
      <c r="A1" s="75"/>
      <c r="B1" s="214"/>
      <c r="C1" s="1"/>
      <c r="D1" s="1"/>
      <c r="E1" s="1"/>
      <c r="F1" s="48"/>
      <c r="G1" s="48"/>
      <c r="H1" s="1"/>
      <c r="I1" s="1"/>
      <c r="J1" s="1"/>
      <c r="K1" s="1"/>
      <c r="L1" s="1"/>
      <c r="M1" s="1"/>
      <c r="N1" s="1"/>
      <c r="O1" s="1"/>
      <c r="P1" s="1"/>
      <c r="Q1" s="1"/>
      <c r="R1" s="1"/>
      <c r="S1" s="1"/>
      <c r="T1" s="1"/>
      <c r="U1" s="1"/>
      <c r="V1" s="1"/>
      <c r="W1" s="1"/>
      <c r="X1" s="1"/>
      <c r="Y1" s="1"/>
      <c r="Z1" s="1"/>
    </row>
    <row r="2" spans="1:26" ht="12.75" customHeight="1" x14ac:dyDescent="0.2">
      <c r="A2" s="10" t="s">
        <v>0</v>
      </c>
      <c r="B2" s="191" t="str">
        <f>'Budget Expenditure Summary '!C4</f>
        <v>WASHOE COUNTY SCHOOL DISTRICT</v>
      </c>
      <c r="C2" s="1"/>
      <c r="D2" s="1"/>
      <c r="E2" s="1"/>
      <c r="F2" s="4" t="s">
        <v>71</v>
      </c>
      <c r="G2" s="76"/>
      <c r="H2" s="1"/>
      <c r="I2" s="1"/>
      <c r="J2" s="1"/>
      <c r="K2" s="1"/>
      <c r="L2" s="1"/>
      <c r="M2" s="1"/>
      <c r="N2" s="1"/>
      <c r="O2" s="1"/>
      <c r="P2" s="1"/>
      <c r="Q2" s="1"/>
      <c r="R2" s="1"/>
      <c r="S2" s="1"/>
      <c r="T2" s="1"/>
      <c r="U2" s="1"/>
      <c r="V2" s="1"/>
      <c r="W2" s="1"/>
      <c r="X2" s="1"/>
      <c r="Y2" s="1"/>
      <c r="Z2" s="1"/>
    </row>
    <row r="3" spans="1:26" ht="12.75" customHeight="1" x14ac:dyDescent="0.2">
      <c r="A3" s="4" t="s">
        <v>163</v>
      </c>
      <c r="B3" s="192">
        <f>'Budget Expenditure Summary '!C11</f>
        <v>0</v>
      </c>
      <c r="C3" s="7"/>
      <c r="D3" s="1"/>
      <c r="E3" s="1"/>
      <c r="F3" s="4" t="s">
        <v>72</v>
      </c>
      <c r="G3" s="78" t="str">
        <f>'Budget Expenditure Summary '!F7</f>
        <v>2020-21</v>
      </c>
      <c r="H3" s="79"/>
      <c r="I3" s="1"/>
      <c r="J3" s="1"/>
      <c r="K3" s="1"/>
      <c r="L3" s="1"/>
      <c r="M3" s="1"/>
      <c r="N3" s="1"/>
      <c r="O3" s="1"/>
      <c r="P3" s="1"/>
      <c r="Q3" s="1"/>
      <c r="R3" s="1"/>
      <c r="S3" s="1"/>
      <c r="T3" s="1"/>
      <c r="U3" s="1"/>
      <c r="V3" s="1"/>
      <c r="W3" s="1"/>
      <c r="X3" s="1"/>
      <c r="Y3" s="1"/>
      <c r="Z3" s="1"/>
    </row>
    <row r="4" spans="1:26" ht="12.75" customHeight="1" x14ac:dyDescent="0.2">
      <c r="A4" s="4"/>
      <c r="B4" s="87"/>
      <c r="C4" s="10"/>
      <c r="D4" s="1"/>
      <c r="E4" s="1"/>
      <c r="F4" s="48"/>
      <c r="G4" s="48"/>
      <c r="H4" s="79"/>
      <c r="I4" s="1"/>
      <c r="J4" s="1"/>
      <c r="K4" s="1"/>
      <c r="L4" s="1"/>
      <c r="M4" s="1"/>
      <c r="N4" s="1"/>
      <c r="O4" s="1"/>
      <c r="P4" s="1"/>
      <c r="Q4" s="1"/>
      <c r="R4" s="1"/>
      <c r="S4" s="1"/>
      <c r="T4" s="1"/>
      <c r="U4" s="1"/>
      <c r="V4" s="1"/>
      <c r="W4" s="1"/>
      <c r="X4" s="1"/>
      <c r="Y4" s="1"/>
      <c r="Z4" s="1"/>
    </row>
    <row r="5" spans="1:26" ht="12.75" customHeight="1" x14ac:dyDescent="0.2">
      <c r="A5" s="7"/>
      <c r="B5" s="193"/>
      <c r="C5" s="7"/>
      <c r="D5" s="7"/>
      <c r="E5" s="7"/>
      <c r="F5" s="80"/>
      <c r="G5" s="80"/>
      <c r="H5" s="7"/>
      <c r="I5" s="7"/>
      <c r="J5" s="7"/>
      <c r="K5" s="7"/>
      <c r="L5" s="7"/>
      <c r="M5" s="7"/>
      <c r="N5" s="7"/>
      <c r="O5" s="7"/>
      <c r="P5" s="7"/>
      <c r="Q5" s="7"/>
      <c r="R5" s="7"/>
      <c r="S5" s="7"/>
      <c r="T5" s="7"/>
      <c r="U5" s="7"/>
      <c r="V5" s="7"/>
      <c r="W5" s="7"/>
      <c r="X5" s="7"/>
      <c r="Y5" s="7"/>
      <c r="Z5" s="7"/>
    </row>
    <row r="6" spans="1:26" ht="12.75" customHeight="1" x14ac:dyDescent="0.2">
      <c r="A6" s="7" t="s">
        <v>73</v>
      </c>
      <c r="B6" s="193" t="s">
        <v>74</v>
      </c>
      <c r="C6" s="7" t="s">
        <v>75</v>
      </c>
      <c r="D6" s="7" t="s">
        <v>76</v>
      </c>
      <c r="E6" s="7" t="s">
        <v>77</v>
      </c>
      <c r="F6" s="80" t="s">
        <v>78</v>
      </c>
      <c r="G6" s="48"/>
      <c r="H6" s="1"/>
      <c r="I6" s="1"/>
      <c r="J6" s="1"/>
      <c r="K6" s="1"/>
      <c r="L6" s="1"/>
      <c r="M6" s="1"/>
      <c r="N6" s="1"/>
      <c r="O6" s="1"/>
      <c r="P6" s="1"/>
      <c r="Q6" s="1"/>
      <c r="R6" s="1"/>
      <c r="S6" s="1"/>
      <c r="T6" s="1"/>
      <c r="U6" s="1"/>
      <c r="V6" s="1"/>
      <c r="W6" s="1"/>
      <c r="X6" s="1"/>
      <c r="Y6" s="1"/>
      <c r="Z6" s="1"/>
    </row>
    <row r="7" spans="1:26" ht="27.75" customHeight="1" x14ac:dyDescent="0.2">
      <c r="A7" s="81" t="s">
        <v>79</v>
      </c>
      <c r="B7" s="82" t="s">
        <v>80</v>
      </c>
      <c r="C7" s="83" t="s">
        <v>81</v>
      </c>
      <c r="D7" s="82" t="s">
        <v>82</v>
      </c>
      <c r="E7" s="83" t="s">
        <v>83</v>
      </c>
      <c r="F7" s="84" t="s">
        <v>84</v>
      </c>
      <c r="G7" s="85" t="s">
        <v>85</v>
      </c>
      <c r="H7" s="1"/>
      <c r="I7" s="1"/>
      <c r="J7" s="1"/>
      <c r="K7" s="1"/>
      <c r="L7" s="1"/>
      <c r="M7" s="1"/>
      <c r="N7" s="1"/>
      <c r="O7" s="1"/>
      <c r="P7" s="1"/>
      <c r="Q7" s="1"/>
      <c r="R7" s="1"/>
      <c r="S7" s="1"/>
      <c r="T7" s="1"/>
      <c r="U7" s="1"/>
      <c r="V7" s="1"/>
      <c r="W7" s="1"/>
      <c r="X7" s="1"/>
      <c r="Y7" s="1"/>
      <c r="Z7" s="1"/>
    </row>
    <row r="8" spans="1:26" ht="12.75" customHeight="1" x14ac:dyDescent="0.2">
      <c r="A8" s="86">
        <v>100</v>
      </c>
      <c r="B8" s="87" t="s">
        <v>86</v>
      </c>
      <c r="C8" s="88"/>
      <c r="D8" s="65"/>
      <c r="E8" s="89"/>
      <c r="F8" s="90"/>
      <c r="G8" s="91"/>
      <c r="H8" s="1"/>
      <c r="I8" s="1"/>
      <c r="J8" s="1"/>
      <c r="K8" s="1"/>
      <c r="L8" s="1"/>
      <c r="M8" s="1"/>
      <c r="N8" s="1"/>
      <c r="O8" s="1"/>
      <c r="P8" s="1"/>
      <c r="Q8" s="1"/>
      <c r="R8" s="1"/>
      <c r="S8" s="1"/>
      <c r="T8" s="1"/>
      <c r="U8" s="1"/>
      <c r="V8" s="1"/>
      <c r="W8" s="1"/>
      <c r="X8" s="1"/>
      <c r="Y8" s="1"/>
      <c r="Z8" s="1"/>
    </row>
    <row r="9" spans="1:26" ht="12.75" customHeight="1" x14ac:dyDescent="0.2">
      <c r="A9" s="86"/>
      <c r="B9" s="87"/>
      <c r="C9" s="92"/>
      <c r="D9" s="65"/>
      <c r="E9" s="93"/>
      <c r="F9" s="94"/>
      <c r="G9" s="95"/>
      <c r="H9" s="1"/>
      <c r="I9" s="1"/>
      <c r="J9" s="1"/>
      <c r="K9" s="1"/>
      <c r="L9" s="1"/>
      <c r="M9" s="1"/>
      <c r="N9" s="1"/>
      <c r="O9" s="1"/>
      <c r="P9" s="1"/>
      <c r="Q9" s="1"/>
      <c r="R9" s="1"/>
      <c r="S9" s="1"/>
      <c r="T9" s="1"/>
      <c r="U9" s="1"/>
      <c r="V9" s="1"/>
      <c r="W9" s="1"/>
      <c r="X9" s="1"/>
      <c r="Y9" s="1"/>
      <c r="Z9" s="1"/>
    </row>
    <row r="10" spans="1:26" ht="12.75" customHeight="1" x14ac:dyDescent="0.2">
      <c r="A10" s="194">
        <v>1110</v>
      </c>
      <c r="B10" s="199" t="s">
        <v>87</v>
      </c>
      <c r="C10" s="195">
        <v>11</v>
      </c>
      <c r="D10" s="196">
        <v>11</v>
      </c>
      <c r="E10" s="197">
        <v>70706.899999999994</v>
      </c>
      <c r="F10" s="97">
        <f t="shared" ref="F10:F17" si="0">D10*E10</f>
        <v>777775.89999999991</v>
      </c>
      <c r="G10" s="95"/>
      <c r="H10" s="1" t="s">
        <v>210</v>
      </c>
      <c r="I10" s="241">
        <v>14705.9</v>
      </c>
      <c r="J10" s="198"/>
      <c r="K10" s="1"/>
      <c r="L10" s="198"/>
      <c r="M10" s="1"/>
      <c r="N10" s="1"/>
      <c r="O10" s="1"/>
      <c r="P10" s="1"/>
      <c r="Q10" s="1"/>
      <c r="R10" s="1"/>
      <c r="S10" s="1"/>
      <c r="T10" s="1"/>
      <c r="U10" s="1"/>
      <c r="V10" s="1"/>
      <c r="W10" s="1"/>
      <c r="X10" s="1"/>
      <c r="Y10" s="1"/>
      <c r="Z10" s="1"/>
    </row>
    <row r="11" spans="1:26" ht="12.75" customHeight="1" x14ac:dyDescent="0.2">
      <c r="A11" s="194">
        <v>1111</v>
      </c>
      <c r="B11" s="199" t="s">
        <v>88</v>
      </c>
      <c r="C11" s="195">
        <v>2</v>
      </c>
      <c r="D11" s="196">
        <v>2</v>
      </c>
      <c r="E11" s="197">
        <v>80230</v>
      </c>
      <c r="F11" s="97">
        <f t="shared" si="0"/>
        <v>160460</v>
      </c>
      <c r="G11" s="95"/>
      <c r="H11" s="1"/>
      <c r="I11" s="198"/>
      <c r="J11" s="198"/>
      <c r="K11" s="1"/>
      <c r="L11" s="198"/>
      <c r="M11" s="1"/>
      <c r="N11" s="1"/>
      <c r="O11" s="1"/>
      <c r="P11" s="1"/>
      <c r="Q11" s="1"/>
      <c r="R11" s="1"/>
      <c r="S11" s="1"/>
      <c r="T11" s="1"/>
      <c r="U11" s="1"/>
      <c r="V11" s="1"/>
      <c r="W11" s="1"/>
      <c r="X11" s="1"/>
      <c r="Y11" s="1"/>
      <c r="Z11" s="1"/>
    </row>
    <row r="12" spans="1:26" ht="12.75" customHeight="1" x14ac:dyDescent="0.2">
      <c r="A12" s="194">
        <v>1140</v>
      </c>
      <c r="B12" s="199" t="s">
        <v>164</v>
      </c>
      <c r="C12" s="195">
        <v>1</v>
      </c>
      <c r="D12" s="196">
        <v>1</v>
      </c>
      <c r="E12" s="197">
        <f>2670+122225</f>
        <v>124895</v>
      </c>
      <c r="F12" s="97">
        <f t="shared" si="0"/>
        <v>124895</v>
      </c>
      <c r="G12" s="95"/>
      <c r="H12" s="1"/>
      <c r="I12" s="198"/>
      <c r="J12" s="198"/>
      <c r="K12" s="1"/>
      <c r="L12" s="198"/>
      <c r="M12" s="1"/>
      <c r="N12" s="1"/>
      <c r="O12" s="1"/>
      <c r="P12" s="1"/>
      <c r="Q12" s="1"/>
      <c r="R12" s="1"/>
      <c r="S12" s="1"/>
      <c r="T12" s="1"/>
      <c r="U12" s="1"/>
      <c r="V12" s="1"/>
      <c r="W12" s="1"/>
      <c r="X12" s="1"/>
      <c r="Y12" s="1"/>
      <c r="Z12" s="1"/>
    </row>
    <row r="13" spans="1:26" ht="12.75" customHeight="1" x14ac:dyDescent="0.2">
      <c r="A13" s="194">
        <v>1230</v>
      </c>
      <c r="B13" s="199" t="s">
        <v>89</v>
      </c>
      <c r="C13" s="195"/>
      <c r="D13" s="196">
        <v>0</v>
      </c>
      <c r="E13" s="197">
        <v>100</v>
      </c>
      <c r="F13" s="97">
        <f t="shared" si="0"/>
        <v>0</v>
      </c>
      <c r="G13" s="95"/>
      <c r="H13" s="1" t="s">
        <v>202</v>
      </c>
      <c r="I13" s="236">
        <v>-500</v>
      </c>
      <c r="J13" s="198"/>
      <c r="K13" s="1"/>
      <c r="L13" s="198"/>
      <c r="M13" s="1"/>
      <c r="N13" s="1"/>
      <c r="O13" s="1"/>
      <c r="P13" s="1"/>
      <c r="Q13" s="1"/>
      <c r="R13" s="1"/>
      <c r="S13" s="1"/>
      <c r="T13" s="1"/>
      <c r="U13" s="1"/>
      <c r="V13" s="1"/>
      <c r="W13" s="1"/>
      <c r="X13" s="1"/>
      <c r="Y13" s="1"/>
      <c r="Z13" s="1"/>
    </row>
    <row r="14" spans="1:26" ht="12.75" customHeight="1" x14ac:dyDescent="0.2">
      <c r="A14" s="194">
        <v>1170</v>
      </c>
      <c r="B14" s="199" t="s">
        <v>90</v>
      </c>
      <c r="C14" s="195">
        <v>2</v>
      </c>
      <c r="D14" s="196">
        <v>2</v>
      </c>
      <c r="E14" s="197">
        <f>1100+54724.8+1000</f>
        <v>56824.800000000003</v>
      </c>
      <c r="F14" s="97">
        <f t="shared" si="0"/>
        <v>113649.60000000001</v>
      </c>
      <c r="G14" s="95"/>
      <c r="H14" s="1"/>
      <c r="I14" s="198"/>
      <c r="J14" s="198"/>
      <c r="K14" s="1"/>
      <c r="L14" s="198"/>
      <c r="M14" s="1"/>
      <c r="N14" s="1"/>
      <c r="O14" s="1"/>
      <c r="P14" s="1"/>
      <c r="Q14" s="1"/>
      <c r="R14" s="1"/>
      <c r="S14" s="1"/>
      <c r="T14" s="1"/>
      <c r="U14" s="1"/>
      <c r="V14" s="1"/>
      <c r="W14" s="1"/>
      <c r="X14" s="1"/>
      <c r="Y14" s="1"/>
      <c r="Z14" s="1"/>
    </row>
    <row r="15" spans="1:26" ht="12.75" customHeight="1" x14ac:dyDescent="0.2">
      <c r="A15" s="194">
        <v>1173</v>
      </c>
      <c r="B15" s="199" t="s">
        <v>165</v>
      </c>
      <c r="C15" s="195"/>
      <c r="D15" s="196">
        <v>0</v>
      </c>
      <c r="E15" s="197">
        <v>15</v>
      </c>
      <c r="F15" s="97">
        <f t="shared" si="0"/>
        <v>0</v>
      </c>
      <c r="G15" s="95"/>
      <c r="H15" s="1" t="s">
        <v>202</v>
      </c>
      <c r="I15" s="236">
        <v>-300</v>
      </c>
      <c r="J15" s="198"/>
      <c r="K15" s="1"/>
      <c r="L15" s="198"/>
      <c r="M15" s="1"/>
      <c r="N15" s="1"/>
      <c r="O15" s="1"/>
      <c r="P15" s="1"/>
      <c r="Q15" s="1"/>
      <c r="R15" s="1"/>
      <c r="S15" s="1"/>
      <c r="T15" s="1"/>
      <c r="U15" s="1"/>
      <c r="V15" s="1"/>
      <c r="W15" s="1"/>
      <c r="X15" s="1"/>
      <c r="Y15" s="1"/>
      <c r="Z15" s="1"/>
    </row>
    <row r="16" spans="1:26" ht="12.75" customHeight="1" x14ac:dyDescent="0.2">
      <c r="A16" s="194">
        <v>1690</v>
      </c>
      <c r="B16" s="199" t="s">
        <v>95</v>
      </c>
      <c r="C16" s="195"/>
      <c r="D16" s="196">
        <v>2108</v>
      </c>
      <c r="E16" s="197">
        <v>35</v>
      </c>
      <c r="F16" s="97">
        <f t="shared" si="0"/>
        <v>73780</v>
      </c>
      <c r="G16" s="95"/>
      <c r="H16" s="1" t="s">
        <v>211</v>
      </c>
      <c r="I16" s="240">
        <v>7280</v>
      </c>
      <c r="J16" s="1"/>
      <c r="K16" s="1"/>
      <c r="L16" s="1"/>
      <c r="M16" s="1"/>
      <c r="N16" s="1"/>
      <c r="O16" s="1"/>
      <c r="P16" s="1"/>
      <c r="Q16" s="1"/>
      <c r="R16" s="1"/>
      <c r="S16" s="1"/>
      <c r="T16" s="1"/>
      <c r="U16" s="1"/>
      <c r="V16" s="1"/>
      <c r="W16" s="1"/>
      <c r="X16" s="1"/>
      <c r="Y16" s="1"/>
      <c r="Z16" s="1"/>
    </row>
    <row r="17" spans="1:26" ht="12.75" customHeight="1" x14ac:dyDescent="0.2">
      <c r="A17" s="194">
        <v>1691</v>
      </c>
      <c r="B17" s="199" t="s">
        <v>96</v>
      </c>
      <c r="C17" s="195"/>
      <c r="D17" s="196">
        <v>2908</v>
      </c>
      <c r="E17" s="197">
        <v>30</v>
      </c>
      <c r="F17" s="97">
        <f t="shared" si="0"/>
        <v>87240</v>
      </c>
      <c r="G17" s="95"/>
      <c r="H17" s="1" t="s">
        <v>211</v>
      </c>
      <c r="I17" s="240">
        <v>6240</v>
      </c>
      <c r="J17" s="1"/>
      <c r="K17" s="1"/>
      <c r="L17" s="1"/>
      <c r="M17" s="1"/>
      <c r="N17" s="1"/>
      <c r="O17" s="1"/>
      <c r="P17" s="1"/>
      <c r="Q17" s="1"/>
      <c r="R17" s="1"/>
      <c r="S17" s="1"/>
      <c r="T17" s="1"/>
      <c r="U17" s="1"/>
      <c r="V17" s="1"/>
      <c r="W17" s="1"/>
      <c r="X17" s="1"/>
      <c r="Y17" s="1"/>
      <c r="Z17" s="1"/>
    </row>
    <row r="18" spans="1:26" ht="12.75" customHeight="1" x14ac:dyDescent="0.2">
      <c r="A18" s="194"/>
      <c r="B18" s="214"/>
      <c r="C18" s="98"/>
      <c r="D18" s="65"/>
      <c r="E18" s="93"/>
      <c r="F18" s="94"/>
      <c r="G18" s="95"/>
      <c r="H18" s="1"/>
      <c r="I18" s="1"/>
      <c r="J18" s="198"/>
      <c r="K18" s="1"/>
      <c r="L18" s="1"/>
      <c r="M18" s="1"/>
      <c r="N18" s="1"/>
      <c r="O18" s="1"/>
      <c r="P18" s="1"/>
      <c r="Q18" s="1"/>
      <c r="R18" s="1"/>
      <c r="S18" s="1"/>
      <c r="T18" s="1"/>
      <c r="U18" s="1"/>
      <c r="V18" s="1"/>
      <c r="W18" s="1"/>
      <c r="X18" s="1"/>
      <c r="Y18" s="1"/>
      <c r="Z18" s="1"/>
    </row>
    <row r="19" spans="1:26" ht="12.75" customHeight="1" x14ac:dyDescent="0.2">
      <c r="A19" s="194"/>
      <c r="B19" s="214"/>
      <c r="C19" s="99"/>
      <c r="D19" s="65"/>
      <c r="E19" s="93"/>
      <c r="F19" s="124"/>
      <c r="G19" s="125"/>
      <c r="H19" s="1"/>
      <c r="I19" s="1"/>
      <c r="J19" s="198"/>
      <c r="K19" s="1"/>
      <c r="L19" s="1"/>
      <c r="M19" s="1"/>
      <c r="N19" s="1"/>
      <c r="O19" s="1"/>
      <c r="P19" s="1"/>
      <c r="Q19" s="1"/>
      <c r="R19" s="1"/>
      <c r="S19" s="1"/>
      <c r="T19" s="1"/>
      <c r="U19" s="1"/>
      <c r="V19" s="1"/>
      <c r="W19" s="1"/>
      <c r="X19" s="1"/>
      <c r="Y19" s="1"/>
      <c r="Z19" s="1"/>
    </row>
    <row r="20" spans="1:26" ht="12.75" customHeight="1" x14ac:dyDescent="0.2">
      <c r="A20" s="194"/>
      <c r="B20" s="100" t="s">
        <v>97</v>
      </c>
      <c r="C20" s="101"/>
      <c r="D20" s="101"/>
      <c r="E20" s="101"/>
      <c r="F20" s="112"/>
      <c r="G20" s="95"/>
      <c r="H20" s="1"/>
      <c r="I20" s="1"/>
      <c r="J20" s="198"/>
      <c r="K20" s="1"/>
      <c r="L20" s="1"/>
      <c r="M20" s="1"/>
      <c r="N20" s="1"/>
      <c r="O20" s="1"/>
      <c r="P20" s="1"/>
      <c r="Q20" s="1"/>
      <c r="R20" s="1"/>
      <c r="S20" s="1"/>
      <c r="T20" s="1"/>
      <c r="U20" s="1"/>
      <c r="V20" s="1"/>
      <c r="W20" s="1"/>
      <c r="X20" s="1"/>
      <c r="Y20" s="1"/>
      <c r="Z20" s="1"/>
    </row>
    <row r="21" spans="1:26" ht="51" customHeight="1" x14ac:dyDescent="0.2">
      <c r="A21" s="201"/>
      <c r="B21" s="265" t="s">
        <v>213</v>
      </c>
      <c r="C21" s="266"/>
      <c r="D21" s="266"/>
      <c r="E21" s="267"/>
      <c r="F21" s="94"/>
      <c r="G21" s="95"/>
      <c r="H21" s="1"/>
      <c r="I21" s="1"/>
      <c r="J21" s="198"/>
      <c r="K21" s="1"/>
      <c r="L21" s="1"/>
      <c r="M21" s="1"/>
      <c r="N21" s="1"/>
      <c r="O21" s="1"/>
      <c r="P21" s="1"/>
      <c r="Q21" s="1"/>
      <c r="R21" s="1"/>
      <c r="S21" s="1"/>
      <c r="T21" s="1"/>
      <c r="U21" s="1"/>
      <c r="V21" s="1"/>
      <c r="W21" s="1"/>
      <c r="X21" s="1"/>
      <c r="Y21" s="1"/>
      <c r="Z21" s="1"/>
    </row>
    <row r="22" spans="1:26" ht="231" customHeight="1" x14ac:dyDescent="0.2">
      <c r="A22" s="201"/>
      <c r="B22" s="276" t="s">
        <v>212</v>
      </c>
      <c r="C22" s="274"/>
      <c r="D22" s="274"/>
      <c r="E22" s="275"/>
      <c r="F22" s="232"/>
      <c r="G22" s="95"/>
      <c r="H22" s="1"/>
      <c r="I22" s="1"/>
      <c r="J22" s="1"/>
      <c r="K22" s="1"/>
      <c r="L22" s="1"/>
      <c r="M22" s="1"/>
      <c r="N22" s="1"/>
      <c r="O22" s="1"/>
      <c r="P22" s="1"/>
      <c r="Q22" s="1"/>
      <c r="R22" s="1"/>
      <c r="S22" s="1"/>
      <c r="T22" s="1"/>
      <c r="U22" s="1"/>
      <c r="V22" s="1"/>
      <c r="W22" s="1"/>
      <c r="X22" s="1"/>
      <c r="Y22" s="1"/>
      <c r="Z22" s="1"/>
    </row>
    <row r="23" spans="1:26" ht="27" customHeight="1" x14ac:dyDescent="0.2">
      <c r="A23" s="201"/>
      <c r="B23" s="277"/>
      <c r="C23" s="278"/>
      <c r="D23" s="278"/>
      <c r="E23" s="279"/>
      <c r="F23" s="232"/>
      <c r="G23" s="95"/>
      <c r="H23" s="1"/>
      <c r="I23" s="1"/>
      <c r="J23" s="1"/>
      <c r="K23" s="1"/>
      <c r="L23" s="1"/>
      <c r="M23" s="1"/>
      <c r="N23" s="1"/>
      <c r="O23" s="1"/>
      <c r="P23" s="1"/>
      <c r="Q23" s="1"/>
      <c r="R23" s="1"/>
      <c r="S23" s="1"/>
      <c r="T23" s="1"/>
      <c r="U23" s="1"/>
      <c r="V23" s="1"/>
      <c r="W23" s="1"/>
      <c r="X23" s="1"/>
      <c r="Y23" s="1"/>
      <c r="Z23" s="1"/>
    </row>
    <row r="24" spans="1:26" ht="29.25" customHeight="1" x14ac:dyDescent="0.2">
      <c r="A24" s="201"/>
      <c r="B24" s="277"/>
      <c r="C24" s="278"/>
      <c r="D24" s="278"/>
      <c r="E24" s="279"/>
      <c r="F24" s="232"/>
      <c r="G24" s="95"/>
      <c r="H24" s="1"/>
      <c r="I24" s="234"/>
      <c r="J24" s="1"/>
      <c r="K24" s="1"/>
      <c r="L24" s="1"/>
      <c r="M24" s="1"/>
      <c r="N24" s="1"/>
      <c r="O24" s="1"/>
      <c r="P24" s="1"/>
      <c r="Q24" s="1"/>
      <c r="R24" s="1"/>
      <c r="S24" s="1"/>
      <c r="T24" s="1"/>
      <c r="U24" s="1"/>
      <c r="V24" s="1"/>
      <c r="W24" s="1"/>
      <c r="X24" s="1"/>
      <c r="Y24" s="1"/>
      <c r="Z24" s="1"/>
    </row>
    <row r="25" spans="1:26" ht="12.75" customHeight="1" x14ac:dyDescent="0.2">
      <c r="A25" s="194"/>
      <c r="B25" s="245"/>
      <c r="C25" s="186"/>
      <c r="D25" s="186"/>
      <c r="E25" s="186"/>
      <c r="F25" s="124"/>
      <c r="G25" s="95"/>
      <c r="H25" s="1"/>
      <c r="I25" s="1"/>
      <c r="J25" s="1"/>
      <c r="K25" s="1"/>
      <c r="L25" s="1"/>
      <c r="M25" s="1"/>
      <c r="N25" s="1"/>
      <c r="O25" s="1"/>
      <c r="P25" s="1"/>
      <c r="Q25" s="1"/>
      <c r="R25" s="1"/>
      <c r="S25" s="1"/>
      <c r="T25" s="1"/>
      <c r="U25" s="1"/>
      <c r="V25" s="1"/>
      <c r="W25" s="1"/>
      <c r="X25" s="1"/>
      <c r="Y25" s="1"/>
      <c r="Z25" s="1"/>
    </row>
    <row r="26" spans="1:26" ht="12.75" customHeight="1" x14ac:dyDescent="0.2">
      <c r="A26" s="103"/>
      <c r="B26" s="202"/>
      <c r="C26" s="105"/>
      <c r="D26" s="105"/>
      <c r="E26" s="106" t="s">
        <v>98</v>
      </c>
      <c r="F26" s="107"/>
      <c r="G26" s="108">
        <f>SUM(F10:F17)</f>
        <v>1337800.5</v>
      </c>
      <c r="H26" s="1"/>
      <c r="I26" s="1"/>
      <c r="J26" s="1"/>
      <c r="K26" s="1"/>
      <c r="L26" s="1"/>
      <c r="M26" s="1"/>
      <c r="N26" s="1"/>
      <c r="O26" s="1"/>
      <c r="P26" s="1"/>
      <c r="Q26" s="1"/>
      <c r="R26" s="1"/>
      <c r="S26" s="1"/>
      <c r="T26" s="1"/>
      <c r="U26" s="1"/>
      <c r="V26" s="1"/>
      <c r="W26" s="1"/>
      <c r="X26" s="1"/>
      <c r="Y26" s="1"/>
      <c r="Z26" s="1"/>
    </row>
    <row r="27" spans="1:26" ht="12.75" customHeight="1" x14ac:dyDescent="0.2">
      <c r="A27" s="109">
        <v>200</v>
      </c>
      <c r="B27" s="87" t="s">
        <v>99</v>
      </c>
      <c r="C27" s="110"/>
      <c r="D27" s="65"/>
      <c r="E27" s="111"/>
      <c r="F27" s="112"/>
      <c r="G27" s="95"/>
      <c r="H27" s="1"/>
      <c r="I27" s="1"/>
      <c r="J27" s="1"/>
      <c r="K27" s="1"/>
      <c r="L27" s="1"/>
      <c r="M27" s="1"/>
      <c r="N27" s="1"/>
      <c r="O27" s="1"/>
      <c r="P27" s="1"/>
      <c r="Q27" s="1"/>
      <c r="R27" s="1"/>
      <c r="S27" s="1"/>
      <c r="T27" s="1"/>
      <c r="U27" s="1"/>
      <c r="V27" s="1"/>
      <c r="W27" s="1"/>
      <c r="X27" s="1"/>
      <c r="Y27" s="1"/>
      <c r="Z27" s="1"/>
    </row>
    <row r="28" spans="1:26" ht="12.75" customHeight="1" x14ac:dyDescent="0.2">
      <c r="A28" s="194"/>
      <c r="B28" s="214"/>
      <c r="C28" s="92"/>
      <c r="D28" s="65"/>
      <c r="E28" s="113"/>
      <c r="F28" s="114"/>
      <c r="G28" s="95"/>
      <c r="H28" s="1"/>
      <c r="I28" s="1"/>
      <c r="J28" s="1"/>
      <c r="K28" s="1"/>
      <c r="L28" s="1"/>
      <c r="M28" s="1"/>
      <c r="N28" s="1"/>
      <c r="O28" s="1"/>
      <c r="P28" s="1"/>
      <c r="Q28" s="1"/>
      <c r="R28" s="1"/>
      <c r="S28" s="1"/>
      <c r="T28" s="1"/>
      <c r="U28" s="1"/>
      <c r="V28" s="1"/>
      <c r="W28" s="1"/>
      <c r="X28" s="1"/>
      <c r="Y28" s="1"/>
      <c r="Z28" s="1"/>
    </row>
    <row r="29" spans="1:26" ht="12.75" customHeight="1" x14ac:dyDescent="0.2">
      <c r="A29" s="194"/>
      <c r="B29" s="199" t="s">
        <v>100</v>
      </c>
      <c r="C29" s="116"/>
      <c r="D29" s="280">
        <v>16</v>
      </c>
      <c r="E29" s="281">
        <v>9420</v>
      </c>
      <c r="F29" s="286">
        <f t="shared" ref="F29:F38" si="1">D29*E29</f>
        <v>150720</v>
      </c>
      <c r="G29" s="95"/>
      <c r="H29" s="1"/>
      <c r="I29" s="1"/>
      <c r="J29" s="1"/>
      <c r="K29" s="1"/>
      <c r="L29" s="1"/>
      <c r="M29" s="1"/>
      <c r="N29" s="1"/>
      <c r="O29" s="1"/>
      <c r="P29" s="1"/>
      <c r="Q29" s="1"/>
      <c r="R29" s="1"/>
      <c r="S29" s="1"/>
      <c r="T29" s="1"/>
      <c r="U29" s="1"/>
      <c r="V29" s="1"/>
      <c r="W29" s="1"/>
      <c r="X29" s="1"/>
      <c r="Y29" s="1"/>
      <c r="Z29" s="1"/>
    </row>
    <row r="30" spans="1:26" ht="12.75" customHeight="1" x14ac:dyDescent="0.2">
      <c r="A30" s="194"/>
      <c r="B30" s="199" t="s">
        <v>101</v>
      </c>
      <c r="C30" s="116"/>
      <c r="D30" s="280">
        <v>15</v>
      </c>
      <c r="E30" s="282">
        <v>297.45</v>
      </c>
      <c r="F30" s="286">
        <f>D30*E30-0.06</f>
        <v>4461.6899999999996</v>
      </c>
      <c r="G30" s="95"/>
      <c r="H30" s="1"/>
      <c r="I30" s="1"/>
      <c r="J30" s="1"/>
      <c r="K30" s="1"/>
      <c r="L30" s="1"/>
      <c r="M30" s="1"/>
      <c r="N30" s="1"/>
      <c r="O30" s="1"/>
      <c r="P30" s="1"/>
      <c r="Q30" s="1"/>
      <c r="R30" s="1"/>
      <c r="S30" s="1"/>
      <c r="T30" s="1"/>
      <c r="U30" s="1"/>
      <c r="V30" s="1"/>
      <c r="W30" s="1"/>
      <c r="X30" s="1"/>
      <c r="Y30" s="1"/>
      <c r="Z30" s="1"/>
    </row>
    <row r="31" spans="1:26" ht="12.75" customHeight="1" x14ac:dyDescent="0.2">
      <c r="A31" s="194"/>
      <c r="B31" s="199" t="s">
        <v>102</v>
      </c>
      <c r="C31" s="116"/>
      <c r="D31" s="283">
        <v>1</v>
      </c>
      <c r="E31" s="282">
        <v>1191</v>
      </c>
      <c r="F31" s="286">
        <f t="shared" si="1"/>
        <v>1191</v>
      </c>
      <c r="G31" s="95"/>
      <c r="H31" s="1"/>
      <c r="I31" s="1"/>
      <c r="J31" s="1"/>
      <c r="K31" s="1"/>
      <c r="L31" s="1"/>
      <c r="M31" s="1"/>
      <c r="N31" s="1"/>
      <c r="O31" s="1"/>
      <c r="P31" s="1"/>
      <c r="Q31" s="1"/>
      <c r="R31" s="1"/>
      <c r="S31" s="1"/>
      <c r="T31" s="1"/>
      <c r="U31" s="1"/>
      <c r="V31" s="1"/>
      <c r="W31" s="1"/>
      <c r="X31" s="1"/>
      <c r="Y31" s="1"/>
      <c r="Z31" s="1"/>
    </row>
    <row r="32" spans="1:26" ht="12.75" customHeight="1" x14ac:dyDescent="0.2">
      <c r="A32" s="194"/>
      <c r="B32" s="199" t="s">
        <v>103</v>
      </c>
      <c r="C32" s="116"/>
      <c r="D32" s="284">
        <v>124895</v>
      </c>
      <c r="E32" s="285">
        <v>2E-3</v>
      </c>
      <c r="F32" s="286">
        <f t="shared" si="1"/>
        <v>249.79</v>
      </c>
      <c r="G32" s="95"/>
      <c r="H32" s="1"/>
      <c r="I32" s="1"/>
      <c r="J32" s="1"/>
      <c r="K32" s="1"/>
      <c r="L32" s="1"/>
      <c r="M32" s="1"/>
      <c r="N32" s="1"/>
      <c r="O32" s="1"/>
      <c r="P32" s="1"/>
      <c r="Q32" s="1"/>
      <c r="R32" s="1"/>
      <c r="S32" s="1"/>
      <c r="T32" s="1"/>
      <c r="U32" s="1"/>
      <c r="V32" s="1"/>
      <c r="W32" s="1"/>
      <c r="X32" s="1"/>
      <c r="Y32" s="1"/>
      <c r="Z32" s="1"/>
    </row>
    <row r="33" spans="1:26" ht="12.75" customHeight="1" x14ac:dyDescent="0.2">
      <c r="A33" s="194"/>
      <c r="B33" s="199" t="s">
        <v>104</v>
      </c>
      <c r="C33" s="116"/>
      <c r="D33" s="284">
        <v>161020</v>
      </c>
      <c r="E33" s="285">
        <v>6.2E-2</v>
      </c>
      <c r="F33" s="286">
        <f t="shared" si="1"/>
        <v>9983.24</v>
      </c>
      <c r="G33" s="95"/>
      <c r="H33" s="1"/>
      <c r="I33" s="234"/>
      <c r="J33" s="1"/>
      <c r="K33" s="1"/>
      <c r="L33" s="1"/>
      <c r="M33" s="1"/>
      <c r="N33" s="1"/>
      <c r="O33" s="1"/>
      <c r="P33" s="1"/>
      <c r="Q33" s="1"/>
      <c r="R33" s="1"/>
      <c r="S33" s="1"/>
      <c r="T33" s="1"/>
      <c r="U33" s="1"/>
      <c r="V33" s="1"/>
      <c r="W33" s="1"/>
      <c r="X33" s="1"/>
      <c r="Y33" s="1"/>
      <c r="Z33" s="1"/>
    </row>
    <row r="34" spans="1:26" ht="12.75" customHeight="1" x14ac:dyDescent="0.2">
      <c r="A34" s="194"/>
      <c r="B34" s="199" t="s">
        <v>105</v>
      </c>
      <c r="C34" s="116"/>
      <c r="D34" s="284">
        <f>111649.6+1063130.9+2000</f>
        <v>1176780.5</v>
      </c>
      <c r="E34" s="285">
        <v>0.29249999999999998</v>
      </c>
      <c r="F34" s="286">
        <f t="shared" si="1"/>
        <v>344208.29624999996</v>
      </c>
      <c r="G34" s="95"/>
      <c r="H34" s="1"/>
      <c r="I34" s="1"/>
      <c r="J34" s="1"/>
      <c r="K34" s="1"/>
      <c r="L34" s="1"/>
      <c r="M34" s="1"/>
      <c r="N34" s="1"/>
      <c r="O34" s="1"/>
      <c r="P34" s="1"/>
      <c r="Q34" s="1"/>
      <c r="R34" s="1"/>
      <c r="S34" s="1"/>
      <c r="T34" s="1"/>
      <c r="U34" s="1"/>
      <c r="V34" s="1"/>
      <c r="W34" s="1"/>
      <c r="X34" s="1"/>
      <c r="Y34" s="1"/>
      <c r="Z34" s="1"/>
    </row>
    <row r="35" spans="1:26" ht="12.75" customHeight="1" x14ac:dyDescent="0.2">
      <c r="A35" s="194"/>
      <c r="B35" s="199" t="s">
        <v>106</v>
      </c>
      <c r="C35" s="116"/>
      <c r="D35" s="284">
        <v>0</v>
      </c>
      <c r="E35" s="285">
        <v>0.1525</v>
      </c>
      <c r="F35" s="286">
        <f t="shared" si="1"/>
        <v>0</v>
      </c>
      <c r="G35" s="95"/>
      <c r="H35" s="1"/>
      <c r="I35" s="1"/>
      <c r="J35" s="1"/>
      <c r="K35" s="1"/>
      <c r="L35" s="1"/>
      <c r="M35" s="1"/>
      <c r="N35" s="1"/>
      <c r="O35" s="1"/>
      <c r="P35" s="1"/>
      <c r="Q35" s="1"/>
      <c r="R35" s="1"/>
      <c r="S35" s="1"/>
      <c r="T35" s="1"/>
      <c r="U35" s="1"/>
      <c r="V35" s="1"/>
      <c r="W35" s="1"/>
      <c r="X35" s="1"/>
      <c r="Y35" s="1"/>
      <c r="Z35" s="1"/>
    </row>
    <row r="36" spans="1:26" ht="12.75" customHeight="1" x14ac:dyDescent="0.2">
      <c r="A36" s="194"/>
      <c r="B36" s="199" t="s">
        <v>107</v>
      </c>
      <c r="C36" s="116"/>
      <c r="D36" s="284">
        <v>1335800.5</v>
      </c>
      <c r="E36" s="285">
        <v>1.4500000000000001E-2</v>
      </c>
      <c r="F36" s="286">
        <f t="shared" si="1"/>
        <v>19369.107250000001</v>
      </c>
      <c r="G36" s="95"/>
      <c r="H36" s="1"/>
      <c r="I36" s="1"/>
      <c r="J36" s="1"/>
      <c r="K36" s="1"/>
      <c r="L36" s="1"/>
      <c r="M36" s="1"/>
      <c r="N36" s="1"/>
      <c r="O36" s="1"/>
      <c r="P36" s="1"/>
      <c r="Q36" s="1"/>
      <c r="R36" s="1"/>
      <c r="S36" s="1"/>
      <c r="T36" s="1"/>
      <c r="U36" s="1"/>
      <c r="V36" s="1"/>
      <c r="W36" s="1"/>
      <c r="X36" s="1"/>
      <c r="Y36" s="1"/>
      <c r="Z36" s="1"/>
    </row>
    <row r="37" spans="1:26" ht="12.75" customHeight="1" x14ac:dyDescent="0.2">
      <c r="A37" s="194"/>
      <c r="B37" s="199" t="s">
        <v>108</v>
      </c>
      <c r="C37" s="116"/>
      <c r="D37" s="284">
        <v>1335800.5</v>
      </c>
      <c r="E37" s="285">
        <v>4.0000000000000001E-3</v>
      </c>
      <c r="F37" s="286">
        <f t="shared" si="1"/>
        <v>5343.2020000000002</v>
      </c>
      <c r="G37" s="95"/>
      <c r="H37" s="1"/>
      <c r="I37" s="1"/>
      <c r="J37" s="1"/>
      <c r="K37" s="1"/>
      <c r="L37" s="1"/>
      <c r="M37" s="1"/>
      <c r="N37" s="1"/>
      <c r="O37" s="1"/>
      <c r="P37" s="1"/>
      <c r="Q37" s="1"/>
      <c r="R37" s="1"/>
      <c r="S37" s="1"/>
      <c r="T37" s="1"/>
      <c r="U37" s="1"/>
      <c r="V37" s="1"/>
      <c r="W37" s="1"/>
      <c r="X37" s="1"/>
      <c r="Y37" s="1"/>
      <c r="Z37" s="1"/>
    </row>
    <row r="38" spans="1:26" ht="12.75" customHeight="1" x14ac:dyDescent="0.2">
      <c r="A38" s="194"/>
      <c r="B38" s="199" t="s">
        <v>109</v>
      </c>
      <c r="C38" s="116"/>
      <c r="D38" s="203"/>
      <c r="E38" s="120"/>
      <c r="F38" s="286">
        <f t="shared" si="1"/>
        <v>0</v>
      </c>
      <c r="G38" s="95"/>
      <c r="H38" s="1"/>
      <c r="I38" s="1"/>
      <c r="J38" s="1"/>
      <c r="K38" s="1"/>
      <c r="L38" s="1"/>
      <c r="M38" s="1"/>
      <c r="N38" s="1"/>
      <c r="O38" s="1"/>
      <c r="P38" s="1"/>
      <c r="Q38" s="1"/>
      <c r="R38" s="1"/>
      <c r="S38" s="1"/>
      <c r="T38" s="1"/>
      <c r="U38" s="1"/>
      <c r="V38" s="1"/>
      <c r="W38" s="1"/>
      <c r="X38" s="1"/>
      <c r="Y38" s="1"/>
      <c r="Z38" s="1"/>
    </row>
    <row r="39" spans="1:26" ht="12.75" customHeight="1" x14ac:dyDescent="0.2">
      <c r="A39" s="194"/>
      <c r="B39" s="204"/>
      <c r="C39" s="123"/>
      <c r="D39" s="105"/>
      <c r="E39" s="21"/>
      <c r="F39" s="124"/>
      <c r="G39" s="125"/>
      <c r="H39" s="1"/>
      <c r="I39" s="1"/>
      <c r="J39" s="1"/>
      <c r="K39" s="1"/>
      <c r="L39" s="1"/>
      <c r="M39" s="1"/>
      <c r="N39" s="1"/>
      <c r="O39" s="1"/>
      <c r="P39" s="1"/>
      <c r="Q39" s="1"/>
      <c r="R39" s="1"/>
      <c r="S39" s="1"/>
      <c r="T39" s="1"/>
      <c r="U39" s="1"/>
      <c r="V39" s="1"/>
      <c r="W39" s="1"/>
      <c r="X39" s="1"/>
      <c r="Y39" s="1"/>
      <c r="Z39" s="1"/>
    </row>
    <row r="40" spans="1:26" ht="12.75" customHeight="1" x14ac:dyDescent="0.2">
      <c r="A40" s="194"/>
      <c r="B40" s="100" t="s">
        <v>97</v>
      </c>
      <c r="C40" s="127"/>
      <c r="D40" s="127"/>
      <c r="E40" s="128"/>
      <c r="F40" s="94"/>
      <c r="G40" s="95"/>
      <c r="H40" s="1"/>
      <c r="I40" s="1"/>
      <c r="J40" s="1"/>
      <c r="K40" s="1"/>
      <c r="L40" s="1"/>
      <c r="M40" s="1"/>
      <c r="N40" s="1"/>
      <c r="O40" s="1"/>
      <c r="P40" s="1"/>
      <c r="Q40" s="1"/>
      <c r="R40" s="1"/>
      <c r="S40" s="1"/>
      <c r="T40" s="1"/>
      <c r="U40" s="1"/>
      <c r="V40" s="1"/>
      <c r="W40" s="1"/>
      <c r="X40" s="1"/>
      <c r="Y40" s="1"/>
      <c r="Z40" s="1"/>
    </row>
    <row r="41" spans="1:26" ht="12.75" customHeight="1" x14ac:dyDescent="0.2">
      <c r="A41" s="194"/>
      <c r="B41" s="245"/>
      <c r="C41" s="129"/>
      <c r="D41" s="129"/>
      <c r="E41" s="130"/>
      <c r="F41" s="94"/>
      <c r="G41" s="95"/>
      <c r="H41" s="1"/>
      <c r="I41" s="1"/>
      <c r="J41" s="1"/>
      <c r="K41" s="1"/>
      <c r="L41" s="1"/>
      <c r="M41" s="1"/>
      <c r="N41" s="1"/>
      <c r="O41" s="1"/>
      <c r="P41" s="1"/>
      <c r="Q41" s="1"/>
      <c r="R41" s="1"/>
      <c r="S41" s="1"/>
      <c r="T41" s="1"/>
      <c r="U41" s="1"/>
      <c r="V41" s="1"/>
      <c r="W41" s="1"/>
      <c r="X41" s="1"/>
      <c r="Y41" s="1"/>
      <c r="Z41" s="1"/>
    </row>
    <row r="42" spans="1:26" ht="56.45" customHeight="1" x14ac:dyDescent="0.2">
      <c r="A42" s="194"/>
      <c r="B42" s="245" t="s">
        <v>214</v>
      </c>
      <c r="E42" s="247"/>
      <c r="F42" s="94"/>
      <c r="G42" s="95"/>
      <c r="H42" s="1"/>
      <c r="I42" s="1"/>
      <c r="J42" s="1"/>
      <c r="K42" s="1"/>
      <c r="L42" s="1"/>
      <c r="M42" s="1"/>
      <c r="N42" s="1"/>
      <c r="O42" s="1"/>
      <c r="P42" s="1"/>
      <c r="Q42" s="1"/>
      <c r="R42" s="1"/>
      <c r="S42" s="1"/>
      <c r="T42" s="1"/>
      <c r="U42" s="1"/>
      <c r="V42" s="1"/>
      <c r="W42" s="1"/>
      <c r="X42" s="1"/>
      <c r="Y42" s="1"/>
      <c r="Z42" s="1"/>
    </row>
    <row r="43" spans="1:26" ht="12" customHeight="1" x14ac:dyDescent="0.2">
      <c r="A43" s="194"/>
      <c r="B43" s="251"/>
      <c r="E43" s="247"/>
      <c r="F43" s="94"/>
      <c r="G43" s="95"/>
      <c r="H43" s="1"/>
      <c r="I43" s="1"/>
      <c r="J43" s="1"/>
      <c r="K43" s="1"/>
      <c r="L43" s="1"/>
      <c r="M43" s="1"/>
      <c r="N43" s="1"/>
      <c r="O43" s="1"/>
      <c r="P43" s="1"/>
      <c r="Q43" s="1"/>
      <c r="R43" s="1"/>
      <c r="S43" s="1"/>
      <c r="T43" s="1"/>
      <c r="U43" s="1"/>
      <c r="V43" s="1"/>
      <c r="W43" s="1"/>
      <c r="X43" s="1"/>
      <c r="Y43" s="1"/>
      <c r="Z43" s="1"/>
    </row>
    <row r="44" spans="1:26" ht="13.5" customHeight="1" x14ac:dyDescent="0.2">
      <c r="A44" s="103"/>
      <c r="B44" s="202"/>
      <c r="C44" s="105"/>
      <c r="D44" s="105"/>
      <c r="E44" s="131" t="s">
        <v>113</v>
      </c>
      <c r="F44" s="107"/>
      <c r="G44" s="287">
        <f>SUM(F29:F37)</f>
        <v>535526.32550000004</v>
      </c>
      <c r="H44" s="1"/>
      <c r="I44" s="1">
        <v>535526.32999999996</v>
      </c>
      <c r="J44" s="1"/>
      <c r="K44" s="1"/>
      <c r="L44" s="1"/>
      <c r="M44" s="1"/>
      <c r="N44" s="1"/>
      <c r="O44" s="1"/>
      <c r="P44" s="1"/>
      <c r="Q44" s="1"/>
      <c r="R44" s="1"/>
      <c r="S44" s="1"/>
      <c r="T44" s="1"/>
      <c r="U44" s="1"/>
      <c r="V44" s="1"/>
      <c r="W44" s="1"/>
      <c r="X44" s="1"/>
      <c r="Y44" s="1"/>
      <c r="Z44" s="1"/>
    </row>
    <row r="45" spans="1:26" ht="12.75" customHeight="1" x14ac:dyDescent="0.2">
      <c r="A45" s="109">
        <v>300</v>
      </c>
      <c r="B45" s="205" t="s">
        <v>114</v>
      </c>
      <c r="C45" s="110"/>
      <c r="D45" s="110"/>
      <c r="E45" s="48"/>
      <c r="F45" s="112"/>
      <c r="G45" s="95"/>
      <c r="H45" s="1"/>
      <c r="I45" s="1"/>
      <c r="J45" s="1"/>
      <c r="K45" s="1"/>
      <c r="L45" s="1"/>
      <c r="M45" s="1"/>
      <c r="N45" s="1"/>
      <c r="O45" s="1"/>
      <c r="P45" s="1"/>
      <c r="Q45" s="1"/>
      <c r="R45" s="1"/>
      <c r="S45" s="1"/>
      <c r="T45" s="1"/>
      <c r="U45" s="1"/>
      <c r="V45" s="1"/>
      <c r="W45" s="1"/>
      <c r="X45" s="1"/>
      <c r="Y45" s="1"/>
      <c r="Z45" s="1"/>
    </row>
    <row r="46" spans="1:26" ht="12.75" customHeight="1" x14ac:dyDescent="0.2">
      <c r="A46" s="86"/>
      <c r="B46" s="206"/>
      <c r="C46" s="92"/>
      <c r="D46" s="92"/>
      <c r="E46" s="48"/>
      <c r="F46" s="94"/>
      <c r="G46" s="95"/>
      <c r="H46" s="1"/>
      <c r="I46" s="1"/>
      <c r="J46" s="1"/>
      <c r="K46" s="1"/>
      <c r="L46" s="1"/>
      <c r="M46" s="1"/>
      <c r="N46" s="1"/>
      <c r="O46" s="1"/>
      <c r="P46" s="1"/>
      <c r="Q46" s="1"/>
      <c r="R46" s="1"/>
      <c r="S46" s="1"/>
      <c r="T46" s="1"/>
      <c r="U46" s="1"/>
      <c r="V46" s="1"/>
      <c r="W46" s="1"/>
      <c r="X46" s="1"/>
      <c r="Y46" s="1"/>
      <c r="Z46" s="1"/>
    </row>
    <row r="47" spans="1:26" ht="12.75" customHeight="1" x14ac:dyDescent="0.2">
      <c r="A47" s="194">
        <v>320</v>
      </c>
      <c r="B47" s="199" t="s">
        <v>115</v>
      </c>
      <c r="C47" s="207"/>
      <c r="D47" s="207"/>
      <c r="E47" s="208"/>
      <c r="F47" s="97">
        <f t="shared" ref="F47:F53" si="2">D47*E47</f>
        <v>0</v>
      </c>
      <c r="G47" s="95"/>
      <c r="H47" s="1"/>
      <c r="I47" s="1"/>
      <c r="J47" s="1"/>
      <c r="K47" s="1"/>
      <c r="L47" s="1"/>
      <c r="M47" s="1"/>
      <c r="N47" s="1"/>
      <c r="O47" s="1"/>
      <c r="P47" s="1"/>
      <c r="Q47" s="1"/>
      <c r="R47" s="1"/>
      <c r="S47" s="1"/>
      <c r="T47" s="1"/>
      <c r="U47" s="1"/>
      <c r="V47" s="1"/>
      <c r="W47" s="1"/>
      <c r="X47" s="1"/>
      <c r="Y47" s="1"/>
      <c r="Z47" s="1"/>
    </row>
    <row r="48" spans="1:26" ht="12.75" customHeight="1" x14ac:dyDescent="0.2">
      <c r="A48" s="194"/>
      <c r="B48" s="199" t="s">
        <v>166</v>
      </c>
      <c r="C48" s="209"/>
      <c r="D48" s="209">
        <v>1</v>
      </c>
      <c r="E48" s="210">
        <v>32500</v>
      </c>
      <c r="F48" s="97">
        <f t="shared" si="2"/>
        <v>32500</v>
      </c>
      <c r="G48" s="288"/>
      <c r="H48" s="1"/>
      <c r="I48" s="1" t="s">
        <v>209</v>
      </c>
      <c r="J48" s="240">
        <v>6000</v>
      </c>
      <c r="K48" s="1"/>
      <c r="L48" s="1"/>
      <c r="M48" s="1"/>
      <c r="N48" s="1"/>
      <c r="O48" s="1"/>
      <c r="P48" s="1"/>
      <c r="Q48" s="1"/>
      <c r="R48" s="1"/>
      <c r="S48" s="1"/>
      <c r="T48" s="1"/>
      <c r="U48" s="1"/>
      <c r="V48" s="1"/>
      <c r="W48" s="1"/>
      <c r="X48" s="1"/>
      <c r="Y48" s="1"/>
      <c r="Z48" s="1"/>
    </row>
    <row r="49" spans="1:26" ht="12.75" customHeight="1" x14ac:dyDescent="0.2">
      <c r="A49" s="194"/>
      <c r="B49" s="199" t="s">
        <v>167</v>
      </c>
      <c r="C49" s="209"/>
      <c r="D49" s="209">
        <v>1</v>
      </c>
      <c r="E49" s="210">
        <v>25000</v>
      </c>
      <c r="F49" s="97">
        <f t="shared" si="2"/>
        <v>25000</v>
      </c>
      <c r="G49" s="288"/>
      <c r="H49" s="1"/>
      <c r="I49" s="1"/>
      <c r="J49" s="1"/>
      <c r="K49" s="1"/>
      <c r="L49" s="1"/>
      <c r="M49" s="1"/>
      <c r="N49" s="1"/>
      <c r="O49" s="1"/>
      <c r="P49" s="1"/>
      <c r="Q49" s="1"/>
      <c r="R49" s="1"/>
      <c r="S49" s="1"/>
      <c r="T49" s="1"/>
      <c r="U49" s="1"/>
      <c r="V49" s="1"/>
      <c r="W49" s="1"/>
      <c r="X49" s="1"/>
      <c r="Y49" s="1"/>
      <c r="Z49" s="1"/>
    </row>
    <row r="50" spans="1:26" ht="12.75" customHeight="1" x14ac:dyDescent="0.2">
      <c r="A50" s="194"/>
      <c r="B50" s="199" t="s">
        <v>168</v>
      </c>
      <c r="C50" s="209"/>
      <c r="D50" s="209">
        <v>1</v>
      </c>
      <c r="E50" s="210">
        <v>18500</v>
      </c>
      <c r="F50" s="97">
        <f t="shared" si="2"/>
        <v>18500</v>
      </c>
      <c r="G50" s="288"/>
      <c r="H50" s="1"/>
      <c r="I50" s="1" t="s">
        <v>208</v>
      </c>
      <c r="J50" s="237">
        <v>-6000</v>
      </c>
      <c r="K50" s="1"/>
      <c r="L50" s="1"/>
      <c r="M50" s="1"/>
      <c r="N50" s="1"/>
      <c r="O50" s="1"/>
      <c r="P50" s="1"/>
      <c r="Q50" s="1"/>
      <c r="R50" s="1"/>
      <c r="S50" s="1"/>
      <c r="T50" s="1"/>
      <c r="U50" s="1"/>
      <c r="V50" s="1"/>
      <c r="W50" s="1"/>
      <c r="X50" s="1"/>
      <c r="Y50" s="1"/>
      <c r="Z50" s="1"/>
    </row>
    <row r="51" spans="1:26" ht="12.75" customHeight="1" x14ac:dyDescent="0.2">
      <c r="A51" s="194"/>
      <c r="B51" s="199" t="s">
        <v>169</v>
      </c>
      <c r="C51" s="209"/>
      <c r="D51" s="209">
        <v>1</v>
      </c>
      <c r="E51" s="210">
        <v>6000</v>
      </c>
      <c r="F51" s="97">
        <f t="shared" si="2"/>
        <v>6000</v>
      </c>
      <c r="G51" s="288"/>
      <c r="H51" s="1"/>
      <c r="I51" s="1"/>
      <c r="J51" s="1"/>
      <c r="K51" s="1"/>
      <c r="L51" s="1"/>
      <c r="M51" s="1"/>
      <c r="N51" s="1"/>
      <c r="O51" s="1"/>
      <c r="P51" s="1"/>
      <c r="Q51" s="1"/>
      <c r="R51" s="1"/>
      <c r="S51" s="1"/>
      <c r="T51" s="1"/>
      <c r="U51" s="1"/>
      <c r="V51" s="1"/>
      <c r="W51" s="1"/>
      <c r="X51" s="1"/>
      <c r="Y51" s="1"/>
      <c r="Z51" s="1"/>
    </row>
    <row r="52" spans="1:26" ht="12.75" customHeight="1" x14ac:dyDescent="0.2">
      <c r="A52" s="194"/>
      <c r="B52" s="199" t="s">
        <v>170</v>
      </c>
      <c r="C52" s="209"/>
      <c r="D52" s="209">
        <v>1</v>
      </c>
      <c r="E52" s="210">
        <v>6000</v>
      </c>
      <c r="F52" s="97">
        <f t="shared" si="2"/>
        <v>6000</v>
      </c>
      <c r="G52" s="288"/>
      <c r="H52" s="1"/>
      <c r="I52" s="1"/>
      <c r="J52" s="1"/>
      <c r="K52" s="1"/>
      <c r="L52" s="1"/>
      <c r="M52" s="1"/>
      <c r="N52" s="1"/>
      <c r="O52" s="1"/>
      <c r="P52" s="1"/>
      <c r="Q52" s="1"/>
      <c r="R52" s="1"/>
      <c r="S52" s="1"/>
      <c r="T52" s="1"/>
      <c r="U52" s="1"/>
      <c r="V52" s="1"/>
      <c r="W52" s="1"/>
      <c r="X52" s="1"/>
      <c r="Y52" s="1"/>
      <c r="Z52" s="1"/>
    </row>
    <row r="53" spans="1:26" ht="12.75" customHeight="1" x14ac:dyDescent="0.2">
      <c r="A53" s="194"/>
      <c r="B53" s="199" t="s">
        <v>171</v>
      </c>
      <c r="C53" s="209"/>
      <c r="D53" s="209">
        <v>1</v>
      </c>
      <c r="E53" s="210">
        <v>18000</v>
      </c>
      <c r="F53" s="97">
        <f t="shared" si="2"/>
        <v>18000</v>
      </c>
      <c r="G53" s="289">
        <f>SUM(F48:F53)</f>
        <v>106000</v>
      </c>
      <c r="H53" s="1"/>
      <c r="I53" s="1"/>
      <c r="J53" s="1"/>
      <c r="K53" s="1"/>
      <c r="L53" s="1"/>
      <c r="M53" s="1"/>
      <c r="N53" s="1"/>
      <c r="O53" s="1"/>
      <c r="P53" s="1"/>
      <c r="Q53" s="1"/>
      <c r="R53" s="1"/>
      <c r="S53" s="1"/>
      <c r="T53" s="1"/>
      <c r="U53" s="1"/>
      <c r="V53" s="1"/>
      <c r="W53" s="1"/>
      <c r="X53" s="1"/>
      <c r="Y53" s="1"/>
      <c r="Z53" s="1"/>
    </row>
    <row r="54" spans="1:26" ht="12.75" customHeight="1" x14ac:dyDescent="0.2">
      <c r="A54" s="194"/>
      <c r="B54" s="199" t="s">
        <v>197</v>
      </c>
      <c r="C54" s="209"/>
      <c r="D54" s="209"/>
      <c r="E54" s="210"/>
      <c r="F54" s="97"/>
      <c r="G54" s="288"/>
      <c r="H54" s="1"/>
      <c r="I54" s="1"/>
      <c r="J54" s="1"/>
      <c r="K54" s="1"/>
      <c r="L54" s="1"/>
      <c r="M54" s="1"/>
      <c r="N54" s="1"/>
      <c r="O54" s="1"/>
      <c r="P54" s="1"/>
      <c r="Q54" s="1"/>
      <c r="R54" s="1"/>
      <c r="S54" s="1"/>
      <c r="T54" s="1"/>
      <c r="U54" s="1"/>
      <c r="V54" s="1"/>
      <c r="W54" s="1"/>
      <c r="X54" s="1"/>
      <c r="Y54" s="1"/>
      <c r="Z54" s="1"/>
    </row>
    <row r="55" spans="1:26" ht="12.75" customHeight="1" x14ac:dyDescent="0.2">
      <c r="A55" s="194">
        <v>320</v>
      </c>
      <c r="B55" s="199" t="s">
        <v>172</v>
      </c>
      <c r="C55" s="209"/>
      <c r="D55" s="209">
        <v>1</v>
      </c>
      <c r="E55" s="210">
        <v>59000</v>
      </c>
      <c r="F55" s="97">
        <f t="shared" ref="F55:F59" si="3">D55*E55</f>
        <v>59000</v>
      </c>
      <c r="G55" s="289">
        <v>59000</v>
      </c>
      <c r="H55" s="1"/>
      <c r="I55" s="1"/>
      <c r="J55" s="1"/>
      <c r="K55" s="1"/>
      <c r="L55" s="1"/>
      <c r="M55" s="1"/>
      <c r="N55" s="1"/>
      <c r="O55" s="1"/>
      <c r="P55" s="1"/>
      <c r="Q55" s="1"/>
      <c r="R55" s="1"/>
      <c r="S55" s="1"/>
      <c r="T55" s="1"/>
      <c r="U55" s="1"/>
      <c r="V55" s="1"/>
      <c r="W55" s="1"/>
      <c r="X55" s="1"/>
      <c r="Y55" s="1"/>
      <c r="Z55" s="1"/>
    </row>
    <row r="56" spans="1:26" ht="12.75" customHeight="1" x14ac:dyDescent="0.2">
      <c r="A56" s="194"/>
      <c r="B56" s="199"/>
      <c r="C56" s="209"/>
      <c r="D56" s="209"/>
      <c r="E56" s="210"/>
      <c r="F56" s="97">
        <f t="shared" si="3"/>
        <v>0</v>
      </c>
      <c r="G56" s="288"/>
      <c r="H56" s="1"/>
      <c r="I56" s="1"/>
      <c r="J56" s="1"/>
      <c r="K56" s="1"/>
      <c r="L56" s="1"/>
      <c r="M56" s="1"/>
      <c r="N56" s="1"/>
      <c r="O56" s="1"/>
      <c r="P56" s="1"/>
      <c r="Q56" s="1"/>
      <c r="R56" s="1"/>
      <c r="S56" s="1"/>
      <c r="T56" s="1"/>
      <c r="U56" s="1"/>
      <c r="V56" s="1"/>
      <c r="W56" s="1"/>
      <c r="X56" s="1"/>
      <c r="Y56" s="1"/>
      <c r="Z56" s="1"/>
    </row>
    <row r="57" spans="1:26" ht="12.75" customHeight="1" x14ac:dyDescent="0.2">
      <c r="A57" s="194"/>
      <c r="B57" s="199"/>
      <c r="C57" s="209"/>
      <c r="D57" s="209"/>
      <c r="E57" s="210"/>
      <c r="F57" s="97">
        <f t="shared" si="3"/>
        <v>0</v>
      </c>
      <c r="G57" s="288"/>
      <c r="H57" s="1"/>
      <c r="I57" s="1"/>
      <c r="J57" s="1"/>
      <c r="K57" s="1"/>
      <c r="L57" s="1"/>
      <c r="M57" s="1"/>
      <c r="N57" s="1"/>
      <c r="O57" s="1"/>
      <c r="P57" s="1"/>
      <c r="Q57" s="1"/>
      <c r="R57" s="1"/>
      <c r="S57" s="1"/>
      <c r="T57" s="1"/>
      <c r="U57" s="1"/>
      <c r="V57" s="1"/>
      <c r="W57" s="1"/>
      <c r="X57" s="1"/>
      <c r="Y57" s="1"/>
      <c r="Z57" s="1"/>
    </row>
    <row r="58" spans="1:26" ht="12.75" customHeight="1" x14ac:dyDescent="0.2">
      <c r="A58" s="194"/>
      <c r="B58" s="199"/>
      <c r="C58" s="209"/>
      <c r="D58" s="209"/>
      <c r="E58" s="210"/>
      <c r="F58" s="97">
        <f t="shared" si="3"/>
        <v>0</v>
      </c>
      <c r="G58" s="288"/>
      <c r="H58" s="1"/>
      <c r="I58" s="1"/>
      <c r="J58" s="1"/>
      <c r="K58" s="1"/>
      <c r="L58" s="1"/>
      <c r="M58" s="1"/>
      <c r="N58" s="1"/>
      <c r="O58" s="1"/>
      <c r="P58" s="1"/>
      <c r="Q58" s="1"/>
      <c r="R58" s="1"/>
      <c r="S58" s="1"/>
      <c r="T58" s="1"/>
      <c r="U58" s="1"/>
      <c r="V58" s="1"/>
      <c r="W58" s="1"/>
      <c r="X58" s="1"/>
      <c r="Y58" s="1"/>
      <c r="Z58" s="1"/>
    </row>
    <row r="59" spans="1:26" ht="12.75" customHeight="1" x14ac:dyDescent="0.2">
      <c r="A59" s="194">
        <v>330</v>
      </c>
      <c r="B59" s="199" t="s">
        <v>116</v>
      </c>
      <c r="C59" s="209"/>
      <c r="D59" s="209">
        <v>14</v>
      </c>
      <c r="E59" s="210">
        <v>1030</v>
      </c>
      <c r="F59" s="97">
        <f t="shared" si="3"/>
        <v>14420</v>
      </c>
      <c r="G59" s="288">
        <f>F59</f>
        <v>14420</v>
      </c>
      <c r="H59" s="1"/>
      <c r="I59" s="1" t="s">
        <v>202</v>
      </c>
      <c r="J59" s="237">
        <v>-7980</v>
      </c>
      <c r="K59" s="1"/>
      <c r="L59" s="1"/>
      <c r="M59" s="1"/>
      <c r="N59" s="1"/>
      <c r="O59" s="1"/>
      <c r="P59" s="1"/>
      <c r="Q59" s="1"/>
      <c r="R59" s="1"/>
      <c r="S59" s="1"/>
      <c r="T59" s="1"/>
      <c r="U59" s="1"/>
      <c r="V59" s="1"/>
      <c r="W59" s="1"/>
      <c r="X59" s="1"/>
      <c r="Y59" s="1"/>
      <c r="Z59" s="1"/>
    </row>
    <row r="60" spans="1:26" ht="12.75" customHeight="1" x14ac:dyDescent="0.2">
      <c r="A60" s="194"/>
      <c r="B60" s="214"/>
      <c r="C60" s="209"/>
      <c r="D60" s="209"/>
      <c r="E60" s="133"/>
      <c r="F60" s="97"/>
      <c r="G60" s="95"/>
      <c r="H60" s="1"/>
      <c r="I60" s="1"/>
      <c r="J60" s="1"/>
      <c r="K60" s="1"/>
      <c r="L60" s="1"/>
      <c r="M60" s="1"/>
      <c r="N60" s="1"/>
      <c r="O60" s="1"/>
      <c r="P60" s="1"/>
      <c r="Q60" s="1"/>
      <c r="R60" s="1"/>
      <c r="S60" s="1"/>
      <c r="T60" s="1"/>
      <c r="U60" s="1"/>
      <c r="V60" s="1"/>
      <c r="W60" s="1"/>
      <c r="X60" s="1"/>
      <c r="Y60" s="1"/>
      <c r="Z60" s="1"/>
    </row>
    <row r="61" spans="1:26" ht="12.75" customHeight="1" x14ac:dyDescent="0.2">
      <c r="A61" s="194"/>
      <c r="B61" s="214"/>
      <c r="C61" s="209"/>
      <c r="D61" s="209"/>
      <c r="E61" s="210"/>
      <c r="F61" s="97"/>
      <c r="G61" s="95"/>
      <c r="H61" s="1"/>
      <c r="I61" s="1"/>
      <c r="J61" s="1"/>
      <c r="K61" s="1"/>
      <c r="L61" s="1"/>
      <c r="M61" s="1"/>
      <c r="N61" s="1"/>
      <c r="O61" s="1"/>
      <c r="P61" s="1"/>
      <c r="Q61" s="1"/>
      <c r="R61" s="1"/>
      <c r="S61" s="1"/>
      <c r="T61" s="1"/>
      <c r="U61" s="1"/>
      <c r="V61" s="1"/>
      <c r="W61" s="1"/>
      <c r="X61" s="1"/>
      <c r="Y61" s="1"/>
      <c r="Z61" s="1"/>
    </row>
    <row r="62" spans="1:26" ht="12.75" customHeight="1" x14ac:dyDescent="0.2">
      <c r="A62" s="194"/>
      <c r="B62" s="214"/>
      <c r="C62" s="209"/>
      <c r="D62" s="209"/>
      <c r="E62" s="133"/>
      <c r="F62" s="97">
        <f t="shared" ref="F62" si="4">D62*E62</f>
        <v>0</v>
      </c>
      <c r="G62" s="211"/>
      <c r="H62" s="1"/>
      <c r="I62" s="1"/>
      <c r="J62" s="1"/>
      <c r="K62" s="1"/>
      <c r="L62" s="1"/>
      <c r="M62" s="1"/>
      <c r="N62" s="1"/>
      <c r="O62" s="1"/>
      <c r="P62" s="1"/>
      <c r="Q62" s="1"/>
      <c r="R62" s="1"/>
      <c r="S62" s="1"/>
      <c r="T62" s="1"/>
      <c r="U62" s="1"/>
      <c r="V62" s="1"/>
      <c r="W62" s="1"/>
      <c r="X62" s="1"/>
      <c r="Y62" s="1"/>
      <c r="Z62" s="1"/>
    </row>
    <row r="63" spans="1:26" ht="12.75" customHeight="1" x14ac:dyDescent="0.2">
      <c r="A63" s="194"/>
      <c r="B63" s="214"/>
      <c r="C63" s="123"/>
      <c r="D63" s="92"/>
      <c r="E63" s="48"/>
      <c r="F63" s="124"/>
      <c r="G63" s="125"/>
      <c r="H63" s="1"/>
      <c r="I63" s="1"/>
      <c r="J63" s="1"/>
      <c r="K63" s="1"/>
      <c r="L63" s="1"/>
      <c r="M63" s="1"/>
      <c r="N63" s="1"/>
      <c r="O63" s="1"/>
      <c r="P63" s="1"/>
      <c r="Q63" s="1"/>
      <c r="R63" s="1"/>
      <c r="S63" s="1"/>
      <c r="T63" s="1"/>
      <c r="U63" s="1"/>
      <c r="V63" s="1"/>
      <c r="W63" s="1"/>
      <c r="X63" s="1"/>
      <c r="Y63" s="1"/>
      <c r="Z63" s="1"/>
    </row>
    <row r="64" spans="1:26" ht="12.75" customHeight="1" x14ac:dyDescent="0.2">
      <c r="A64" s="194"/>
      <c r="B64" s="212" t="s">
        <v>97</v>
      </c>
      <c r="C64" s="135"/>
      <c r="D64" s="135"/>
      <c r="E64" s="136"/>
      <c r="F64" s="94"/>
      <c r="G64" s="95"/>
      <c r="H64" s="1"/>
      <c r="I64" s="1"/>
      <c r="J64" s="1"/>
      <c r="K64" s="1"/>
      <c r="L64" s="1"/>
      <c r="M64" s="1"/>
      <c r="N64" s="1"/>
      <c r="O64" s="1"/>
      <c r="P64" s="1"/>
      <c r="Q64" s="1"/>
      <c r="R64" s="1"/>
      <c r="S64" s="1"/>
      <c r="T64" s="1"/>
      <c r="U64" s="1"/>
      <c r="V64" s="1"/>
      <c r="W64" s="1"/>
      <c r="X64" s="1"/>
      <c r="Y64" s="1"/>
      <c r="Z64" s="1"/>
    </row>
    <row r="65" spans="1:26" ht="110.45" customHeight="1" x14ac:dyDescent="0.2">
      <c r="A65" s="194"/>
      <c r="B65" s="268" t="s">
        <v>198</v>
      </c>
      <c r="C65" s="269"/>
      <c r="D65" s="269"/>
      <c r="E65" s="270"/>
      <c r="F65" s="94"/>
      <c r="G65" s="95"/>
      <c r="H65" s="1"/>
      <c r="I65" s="1"/>
      <c r="J65" s="1"/>
      <c r="K65" s="1"/>
      <c r="L65" s="1"/>
      <c r="M65" s="1"/>
      <c r="N65" s="1"/>
      <c r="O65" s="1"/>
      <c r="P65" s="1"/>
      <c r="Q65" s="1"/>
      <c r="R65" s="1"/>
      <c r="S65" s="1"/>
      <c r="T65" s="1"/>
      <c r="U65" s="1"/>
      <c r="V65" s="1"/>
      <c r="W65" s="1"/>
      <c r="X65" s="1"/>
      <c r="Y65" s="1"/>
      <c r="Z65" s="1"/>
    </row>
    <row r="66" spans="1:26" ht="50.25" customHeight="1" x14ac:dyDescent="0.2">
      <c r="A66" s="194"/>
      <c r="B66" s="273" t="s">
        <v>186</v>
      </c>
      <c r="C66" s="274"/>
      <c r="D66" s="274"/>
      <c r="E66" s="275"/>
      <c r="F66" s="232"/>
      <c r="G66" s="95"/>
      <c r="H66" s="1"/>
      <c r="I66" s="1"/>
      <c r="J66" s="1"/>
      <c r="K66" s="1"/>
      <c r="L66" s="1"/>
      <c r="M66" s="1"/>
      <c r="N66" s="1"/>
      <c r="O66" s="1"/>
      <c r="P66" s="1"/>
      <c r="Q66" s="1"/>
      <c r="R66" s="1"/>
      <c r="S66" s="1"/>
      <c r="T66" s="1"/>
      <c r="U66" s="1"/>
      <c r="V66" s="1"/>
      <c r="W66" s="1"/>
      <c r="X66" s="1"/>
      <c r="Y66" s="1"/>
      <c r="Z66" s="1"/>
    </row>
    <row r="67" spans="1:26" ht="136.15" customHeight="1" x14ac:dyDescent="0.2">
      <c r="A67" s="194"/>
      <c r="B67" s="276" t="s">
        <v>215</v>
      </c>
      <c r="C67" s="274"/>
      <c r="D67" s="274"/>
      <c r="E67" s="275"/>
      <c r="F67" s="232"/>
      <c r="G67" s="95"/>
      <c r="H67" s="1"/>
      <c r="I67" s="1"/>
      <c r="J67" s="1"/>
      <c r="K67" s="1"/>
      <c r="L67" s="1"/>
      <c r="M67" s="1"/>
      <c r="N67" s="1"/>
      <c r="O67" s="1"/>
      <c r="P67" s="1"/>
      <c r="Q67" s="1"/>
      <c r="R67" s="1"/>
      <c r="S67" s="1"/>
      <c r="T67" s="1"/>
      <c r="U67" s="1"/>
      <c r="V67" s="1"/>
      <c r="W67" s="1"/>
      <c r="X67" s="1"/>
      <c r="Y67" s="1"/>
      <c r="Z67" s="1"/>
    </row>
    <row r="68" spans="1:26" ht="12.75" customHeight="1" x14ac:dyDescent="0.2">
      <c r="A68" s="194"/>
      <c r="B68" s="245"/>
      <c r="C68" s="186"/>
      <c r="D68" s="186"/>
      <c r="E68" s="187"/>
      <c r="F68" s="94"/>
      <c r="G68" s="95"/>
      <c r="H68" s="1"/>
      <c r="I68" s="1"/>
      <c r="J68" s="1"/>
      <c r="K68" s="1"/>
      <c r="L68" s="1"/>
      <c r="M68" s="1"/>
      <c r="N68" s="1"/>
      <c r="O68" s="1"/>
      <c r="P68" s="1"/>
      <c r="Q68" s="1"/>
      <c r="R68" s="1"/>
      <c r="S68" s="1"/>
      <c r="T68" s="1"/>
      <c r="U68" s="1"/>
      <c r="V68" s="1"/>
      <c r="W68" s="1"/>
      <c r="X68" s="1"/>
      <c r="Y68" s="1"/>
      <c r="Z68" s="1"/>
    </row>
    <row r="69" spans="1:26" ht="12.75" customHeight="1" x14ac:dyDescent="0.2">
      <c r="A69" s="103"/>
      <c r="B69" s="202"/>
      <c r="C69" s="105"/>
      <c r="D69" s="105"/>
      <c r="E69" s="131" t="s">
        <v>118</v>
      </c>
      <c r="F69" s="107"/>
      <c r="G69" s="108">
        <f>SUM(F47:F62)</f>
        <v>179420</v>
      </c>
      <c r="H69" s="1"/>
      <c r="I69" s="1"/>
      <c r="J69" s="1"/>
      <c r="K69" s="1"/>
      <c r="L69" s="1"/>
      <c r="M69" s="1"/>
      <c r="N69" s="1"/>
      <c r="O69" s="1"/>
      <c r="P69" s="1"/>
      <c r="Q69" s="1"/>
      <c r="R69" s="1"/>
      <c r="S69" s="1"/>
      <c r="T69" s="1"/>
      <c r="U69" s="1"/>
      <c r="V69" s="1"/>
      <c r="W69" s="1"/>
      <c r="X69" s="1"/>
      <c r="Y69" s="1"/>
      <c r="Z69" s="1"/>
    </row>
    <row r="70" spans="1:26" ht="12.75" customHeight="1" x14ac:dyDescent="0.2">
      <c r="A70" s="109">
        <v>400</v>
      </c>
      <c r="B70" s="213" t="s">
        <v>119</v>
      </c>
      <c r="C70" s="138"/>
      <c r="D70" s="110"/>
      <c r="E70" s="139"/>
      <c r="F70" s="112"/>
      <c r="G70" s="95"/>
      <c r="H70" s="1"/>
      <c r="I70" s="1"/>
      <c r="J70" s="1"/>
      <c r="K70" s="1"/>
      <c r="L70" s="1"/>
      <c r="M70" s="1"/>
      <c r="N70" s="1"/>
      <c r="O70" s="1"/>
      <c r="P70" s="1"/>
      <c r="Q70" s="1"/>
      <c r="R70" s="1"/>
      <c r="S70" s="1"/>
      <c r="T70" s="1"/>
      <c r="U70" s="1"/>
      <c r="V70" s="1"/>
      <c r="W70" s="1"/>
      <c r="X70" s="1"/>
      <c r="Y70" s="1"/>
      <c r="Z70" s="1"/>
    </row>
    <row r="71" spans="1:26" ht="12.75" customHeight="1" x14ac:dyDescent="0.2">
      <c r="A71" s="194"/>
      <c r="B71" s="214"/>
      <c r="C71" s="140"/>
      <c r="D71" s="92"/>
      <c r="E71" s="48"/>
      <c r="F71" s="94"/>
      <c r="G71" s="95"/>
      <c r="H71" s="1"/>
      <c r="I71" s="1"/>
      <c r="J71" s="1"/>
      <c r="K71" s="1"/>
      <c r="L71" s="1"/>
      <c r="M71" s="1"/>
      <c r="N71" s="1"/>
      <c r="O71" s="1"/>
      <c r="P71" s="1"/>
      <c r="Q71" s="1"/>
      <c r="R71" s="1"/>
      <c r="S71" s="1"/>
      <c r="T71" s="1"/>
      <c r="U71" s="1"/>
      <c r="V71" s="1"/>
      <c r="W71" s="1"/>
      <c r="X71" s="1"/>
      <c r="Y71" s="1"/>
      <c r="Z71" s="1"/>
    </row>
    <row r="72" spans="1:26" ht="12.75" customHeight="1" x14ac:dyDescent="0.2">
      <c r="A72" s="194">
        <v>4200</v>
      </c>
      <c r="B72" s="199" t="s">
        <v>173</v>
      </c>
      <c r="C72" s="140"/>
      <c r="D72" s="209">
        <v>1</v>
      </c>
      <c r="E72" s="210">
        <v>500</v>
      </c>
      <c r="F72" s="97">
        <f t="shared" ref="F72:F75" si="5">D72*E72</f>
        <v>500</v>
      </c>
      <c r="G72" s="95"/>
      <c r="I72" s="1" t="s">
        <v>202</v>
      </c>
      <c r="J72" s="237">
        <v>-100</v>
      </c>
      <c r="K72" s="1"/>
      <c r="L72" s="1"/>
      <c r="M72" s="1"/>
      <c r="N72" s="1"/>
      <c r="O72" s="1"/>
      <c r="P72" s="1"/>
      <c r="Q72" s="1"/>
      <c r="R72" s="1"/>
      <c r="S72" s="1"/>
      <c r="T72" s="1"/>
      <c r="U72" s="1"/>
      <c r="V72" s="1"/>
      <c r="W72" s="1"/>
      <c r="X72" s="1"/>
      <c r="Y72" s="1"/>
      <c r="Z72" s="1"/>
    </row>
    <row r="73" spans="1:26" ht="12.75" customHeight="1" x14ac:dyDescent="0.2">
      <c r="A73" s="194">
        <v>4410</v>
      </c>
      <c r="B73" s="214" t="s">
        <v>174</v>
      </c>
      <c r="C73" s="140"/>
      <c r="D73" s="209">
        <v>1</v>
      </c>
      <c r="E73" s="210">
        <v>22350</v>
      </c>
      <c r="F73" s="97">
        <f t="shared" si="5"/>
        <v>22350</v>
      </c>
      <c r="G73" s="95"/>
      <c r="I73" s="1"/>
      <c r="J73" s="1"/>
      <c r="K73" s="1"/>
      <c r="L73" s="1"/>
      <c r="M73" s="1"/>
      <c r="N73" s="1"/>
      <c r="O73" s="1"/>
      <c r="P73" s="1"/>
      <c r="Q73" s="1"/>
      <c r="R73" s="1"/>
      <c r="S73" s="1"/>
      <c r="T73" s="1"/>
      <c r="U73" s="1"/>
      <c r="V73" s="1"/>
      <c r="W73" s="1"/>
      <c r="X73" s="1"/>
      <c r="Y73" s="1"/>
      <c r="Z73" s="1"/>
    </row>
    <row r="74" spans="1:26" ht="12.75" customHeight="1" x14ac:dyDescent="0.2">
      <c r="A74" s="194"/>
      <c r="B74" s="214"/>
      <c r="C74" s="140"/>
      <c r="D74" s="209"/>
      <c r="E74" s="133"/>
      <c r="F74" s="97">
        <f t="shared" si="5"/>
        <v>0</v>
      </c>
      <c r="G74" s="95"/>
      <c r="H74" s="1"/>
      <c r="I74" s="1"/>
      <c r="J74" s="1"/>
      <c r="K74" s="1"/>
      <c r="L74" s="1"/>
      <c r="M74" s="1"/>
      <c r="N74" s="1"/>
      <c r="O74" s="1"/>
      <c r="P74" s="1"/>
      <c r="Q74" s="1"/>
      <c r="R74" s="1"/>
      <c r="S74" s="1"/>
      <c r="T74" s="1"/>
      <c r="U74" s="1"/>
      <c r="V74" s="1"/>
      <c r="W74" s="1"/>
      <c r="X74" s="1"/>
      <c r="Y74" s="1"/>
      <c r="Z74" s="1"/>
    </row>
    <row r="75" spans="1:26" ht="12.75" customHeight="1" x14ac:dyDescent="0.2">
      <c r="A75" s="194"/>
      <c r="B75" s="214"/>
      <c r="C75" s="140"/>
      <c r="D75" s="209"/>
      <c r="E75" s="133"/>
      <c r="F75" s="97">
        <f t="shared" si="5"/>
        <v>0</v>
      </c>
      <c r="G75" s="95"/>
      <c r="H75" s="1"/>
      <c r="I75" s="1"/>
      <c r="J75" s="1"/>
      <c r="K75" s="1"/>
      <c r="L75" s="1"/>
      <c r="M75" s="1"/>
      <c r="N75" s="1"/>
      <c r="O75" s="1"/>
      <c r="P75" s="1"/>
      <c r="Q75" s="1"/>
      <c r="R75" s="1"/>
      <c r="S75" s="1"/>
      <c r="T75" s="1"/>
      <c r="U75" s="1"/>
      <c r="V75" s="1"/>
      <c r="W75" s="1"/>
      <c r="X75" s="1"/>
      <c r="Y75" s="1"/>
      <c r="Z75" s="1"/>
    </row>
    <row r="76" spans="1:26" ht="12.75" customHeight="1" x14ac:dyDescent="0.2">
      <c r="A76" s="194"/>
      <c r="B76" s="204"/>
      <c r="C76" s="104"/>
      <c r="D76" s="123"/>
      <c r="E76" s="48"/>
      <c r="F76" s="124"/>
      <c r="G76" s="125"/>
      <c r="H76" s="1"/>
      <c r="I76" s="1"/>
      <c r="J76" s="1"/>
      <c r="K76" s="1"/>
      <c r="L76" s="1"/>
      <c r="M76" s="1"/>
      <c r="N76" s="1"/>
      <c r="O76" s="1"/>
      <c r="P76" s="1"/>
      <c r="Q76" s="1"/>
      <c r="R76" s="1"/>
      <c r="S76" s="1"/>
      <c r="T76" s="1"/>
      <c r="U76" s="1"/>
      <c r="V76" s="1"/>
      <c r="W76" s="1"/>
      <c r="X76" s="1"/>
      <c r="Y76" s="1"/>
      <c r="Z76" s="1"/>
    </row>
    <row r="77" spans="1:26" ht="12.75" customHeight="1" x14ac:dyDescent="0.2">
      <c r="A77" s="194"/>
      <c r="B77" s="100" t="s">
        <v>97</v>
      </c>
      <c r="C77" s="127"/>
      <c r="D77" s="127"/>
      <c r="E77" s="128"/>
      <c r="F77" s="94"/>
      <c r="G77" s="95"/>
      <c r="H77" s="1"/>
      <c r="I77" s="1"/>
      <c r="J77" s="1"/>
      <c r="K77" s="1"/>
      <c r="L77" s="1"/>
      <c r="M77" s="1"/>
      <c r="N77" s="1"/>
      <c r="O77" s="1"/>
      <c r="P77" s="1"/>
      <c r="Q77" s="1"/>
      <c r="R77" s="1"/>
      <c r="S77" s="1"/>
      <c r="T77" s="1"/>
      <c r="U77" s="1"/>
      <c r="V77" s="1"/>
      <c r="W77" s="1"/>
      <c r="X77" s="1"/>
      <c r="Y77" s="1"/>
      <c r="Z77" s="1"/>
    </row>
    <row r="78" spans="1:26" ht="48" customHeight="1" x14ac:dyDescent="0.2">
      <c r="A78" s="194"/>
      <c r="B78" s="276" t="s">
        <v>199</v>
      </c>
      <c r="C78" s="274"/>
      <c r="D78" s="274"/>
      <c r="E78" s="275"/>
      <c r="F78" s="94"/>
      <c r="G78" s="95"/>
      <c r="H78" s="1"/>
      <c r="I78" s="79"/>
      <c r="J78" s="1"/>
      <c r="K78" s="1"/>
      <c r="L78" s="1"/>
      <c r="M78" s="1"/>
      <c r="N78" s="1"/>
      <c r="O78" s="1"/>
      <c r="P78" s="1"/>
      <c r="Q78" s="1"/>
      <c r="R78" s="1"/>
      <c r="S78" s="1"/>
      <c r="T78" s="1"/>
      <c r="U78" s="1"/>
      <c r="V78" s="1"/>
      <c r="W78" s="1"/>
      <c r="X78" s="1"/>
      <c r="Y78" s="1"/>
      <c r="Z78" s="1"/>
    </row>
    <row r="79" spans="1:26" ht="31.5" customHeight="1" x14ac:dyDescent="0.2">
      <c r="A79" s="194"/>
      <c r="B79" s="273" t="s">
        <v>187</v>
      </c>
      <c r="C79" s="274"/>
      <c r="D79" s="274"/>
      <c r="E79" s="275"/>
      <c r="F79" s="94"/>
      <c r="G79" s="95"/>
      <c r="H79" s="1"/>
      <c r="I79" s="79"/>
      <c r="J79" s="1"/>
      <c r="K79" s="1"/>
      <c r="L79" s="1"/>
      <c r="M79" s="1"/>
      <c r="N79" s="1"/>
      <c r="O79" s="1"/>
      <c r="P79" s="1"/>
      <c r="Q79" s="1"/>
      <c r="R79" s="1"/>
      <c r="S79" s="1"/>
      <c r="T79" s="1"/>
      <c r="U79" s="1"/>
      <c r="V79" s="1"/>
      <c r="W79" s="1"/>
      <c r="X79" s="1"/>
      <c r="Y79" s="1"/>
      <c r="Z79" s="1"/>
    </row>
    <row r="80" spans="1:26" ht="12.75" customHeight="1" x14ac:dyDescent="0.2">
      <c r="A80" s="194"/>
      <c r="B80" s="215"/>
      <c r="C80" s="129"/>
      <c r="D80" s="129"/>
      <c r="E80" s="130"/>
      <c r="F80" s="94"/>
      <c r="G80" s="95"/>
      <c r="H80" s="1"/>
      <c r="I80" s="1"/>
      <c r="J80" s="1"/>
      <c r="K80" s="1"/>
      <c r="L80" s="1"/>
      <c r="M80" s="1"/>
      <c r="N80" s="1"/>
      <c r="O80" s="1"/>
      <c r="P80" s="1"/>
      <c r="Q80" s="1"/>
      <c r="R80" s="1"/>
      <c r="S80" s="1"/>
      <c r="T80" s="1"/>
      <c r="U80" s="1"/>
      <c r="V80" s="1"/>
      <c r="W80" s="1"/>
      <c r="X80" s="1"/>
      <c r="Y80" s="1"/>
      <c r="Z80" s="1"/>
    </row>
    <row r="81" spans="1:26" ht="12.75" customHeight="1" x14ac:dyDescent="0.2">
      <c r="A81" s="194"/>
      <c r="B81" s="245"/>
      <c r="C81" s="129"/>
      <c r="D81" s="129"/>
      <c r="E81" s="130"/>
      <c r="F81" s="94"/>
      <c r="G81" s="95"/>
      <c r="H81" s="1"/>
      <c r="I81" s="1"/>
      <c r="J81" s="1"/>
      <c r="K81" s="1"/>
      <c r="L81" s="1"/>
      <c r="M81" s="1"/>
      <c r="N81" s="1"/>
      <c r="O81" s="1"/>
      <c r="P81" s="1"/>
      <c r="Q81" s="1"/>
      <c r="R81" s="1"/>
      <c r="S81" s="1"/>
      <c r="T81" s="1"/>
      <c r="U81" s="1"/>
      <c r="V81" s="1"/>
      <c r="W81" s="1"/>
      <c r="X81" s="1"/>
      <c r="Y81" s="1"/>
      <c r="Z81" s="1"/>
    </row>
    <row r="82" spans="1:26" ht="12.75" customHeight="1" x14ac:dyDescent="0.2">
      <c r="A82" s="141"/>
      <c r="B82" s="216"/>
      <c r="C82" s="143"/>
      <c r="D82" s="143"/>
      <c r="E82" s="144" t="s">
        <v>124</v>
      </c>
      <c r="F82" s="145"/>
      <c r="G82" s="145">
        <f>SUM(F72:F75)</f>
        <v>22850</v>
      </c>
      <c r="H82" s="1"/>
      <c r="I82" s="1"/>
      <c r="J82" s="1"/>
      <c r="K82" s="1"/>
      <c r="L82" s="1"/>
      <c r="M82" s="1"/>
      <c r="N82" s="1"/>
      <c r="O82" s="1"/>
      <c r="P82" s="1"/>
      <c r="Q82" s="1"/>
      <c r="R82" s="1"/>
      <c r="S82" s="1"/>
      <c r="T82" s="1"/>
      <c r="U82" s="1"/>
      <c r="V82" s="1"/>
      <c r="W82" s="1"/>
      <c r="X82" s="1"/>
      <c r="Y82" s="1"/>
      <c r="Z82" s="1"/>
    </row>
    <row r="83" spans="1:26" ht="12.75" customHeight="1" x14ac:dyDescent="0.2">
      <c r="A83" s="86">
        <v>500</v>
      </c>
      <c r="B83" s="146" t="s">
        <v>125</v>
      </c>
      <c r="C83" s="92"/>
      <c r="D83" s="65"/>
      <c r="E83" s="93"/>
      <c r="F83" s="94"/>
      <c r="G83" s="95"/>
      <c r="H83" s="1"/>
      <c r="I83" s="1"/>
      <c r="J83" s="1"/>
      <c r="K83" s="1"/>
      <c r="L83" s="1"/>
      <c r="M83" s="1"/>
      <c r="N83" s="1"/>
      <c r="O83" s="1"/>
      <c r="P83" s="1"/>
      <c r="Q83" s="1"/>
      <c r="R83" s="1"/>
      <c r="S83" s="1"/>
      <c r="T83" s="1"/>
      <c r="U83" s="1"/>
      <c r="V83" s="1"/>
      <c r="W83" s="1"/>
      <c r="X83" s="1"/>
      <c r="Y83" s="1"/>
      <c r="Z83" s="1"/>
    </row>
    <row r="84" spans="1:26" ht="12.75" customHeight="1" x14ac:dyDescent="0.2">
      <c r="A84" s="194"/>
      <c r="B84" s="214"/>
      <c r="C84" s="92"/>
      <c r="D84" s="65"/>
      <c r="E84" s="93"/>
      <c r="F84" s="94"/>
      <c r="G84" s="95"/>
      <c r="H84" s="1"/>
      <c r="I84" s="1"/>
      <c r="J84" s="1"/>
      <c r="K84" s="1"/>
      <c r="L84" s="1"/>
      <c r="M84" s="1"/>
      <c r="N84" s="1"/>
      <c r="O84" s="1"/>
      <c r="P84" s="1"/>
      <c r="Q84" s="1"/>
      <c r="R84" s="1"/>
      <c r="S84" s="1"/>
      <c r="T84" s="1"/>
      <c r="U84" s="1"/>
      <c r="V84" s="1"/>
      <c r="W84" s="1"/>
      <c r="X84" s="1"/>
      <c r="Y84" s="1"/>
      <c r="Z84" s="1"/>
    </row>
    <row r="85" spans="1:26" ht="12.75" customHeight="1" x14ac:dyDescent="0.2">
      <c r="A85" s="194">
        <v>510</v>
      </c>
      <c r="B85" s="199" t="s">
        <v>126</v>
      </c>
      <c r="C85" s="92"/>
      <c r="D85" s="196"/>
      <c r="E85" s="96"/>
      <c r="F85" s="97">
        <f t="shared" ref="F85:F87" si="6">SUM(E85*D85)</f>
        <v>0</v>
      </c>
      <c r="G85" s="95"/>
      <c r="H85" s="1"/>
      <c r="I85" s="1"/>
      <c r="J85" s="1"/>
      <c r="K85" s="1"/>
      <c r="L85" s="1"/>
      <c r="M85" s="1"/>
      <c r="N85" s="1"/>
      <c r="O85" s="1"/>
      <c r="P85" s="1"/>
      <c r="Q85" s="1"/>
      <c r="R85" s="1"/>
      <c r="S85" s="1"/>
      <c r="T85" s="1"/>
      <c r="U85" s="1"/>
      <c r="V85" s="1"/>
      <c r="W85" s="1"/>
      <c r="X85" s="1"/>
      <c r="Y85" s="1"/>
      <c r="Z85" s="1"/>
    </row>
    <row r="86" spans="1:26" ht="12.75" customHeight="1" x14ac:dyDescent="0.2">
      <c r="A86" s="194"/>
      <c r="B86" s="214"/>
      <c r="C86" s="92"/>
      <c r="D86" s="196"/>
      <c r="E86" s="96"/>
      <c r="F86" s="97">
        <f t="shared" si="6"/>
        <v>0</v>
      </c>
      <c r="G86" s="95"/>
      <c r="H86" s="1"/>
      <c r="I86" s="1"/>
      <c r="J86" s="1"/>
      <c r="K86" s="1"/>
      <c r="L86" s="1"/>
      <c r="M86" s="1"/>
      <c r="N86" s="1"/>
      <c r="O86" s="1"/>
      <c r="P86" s="1"/>
      <c r="Q86" s="1"/>
      <c r="R86" s="1"/>
      <c r="S86" s="1"/>
      <c r="T86" s="1"/>
      <c r="U86" s="1"/>
      <c r="V86" s="1"/>
      <c r="W86" s="1"/>
      <c r="X86" s="1"/>
      <c r="Y86" s="1"/>
      <c r="Z86" s="1"/>
    </row>
    <row r="87" spans="1:26" ht="12.75" customHeight="1" x14ac:dyDescent="0.2">
      <c r="A87" s="194"/>
      <c r="B87" s="214"/>
      <c r="C87" s="92"/>
      <c r="D87" s="196"/>
      <c r="E87" s="96"/>
      <c r="F87" s="97">
        <f t="shared" si="6"/>
        <v>0</v>
      </c>
      <c r="G87" s="147">
        <f>SUM(F85:F87)</f>
        <v>0</v>
      </c>
      <c r="H87" s="1"/>
      <c r="I87" s="1"/>
      <c r="J87" s="1"/>
      <c r="K87" s="1"/>
      <c r="L87" s="1"/>
      <c r="M87" s="1"/>
      <c r="N87" s="1"/>
      <c r="O87" s="1"/>
      <c r="P87" s="1"/>
      <c r="Q87" s="1"/>
      <c r="R87" s="1"/>
      <c r="S87" s="1"/>
      <c r="T87" s="1"/>
      <c r="U87" s="1"/>
      <c r="V87" s="1"/>
      <c r="W87" s="1"/>
      <c r="X87" s="1"/>
      <c r="Y87" s="1"/>
      <c r="Z87" s="1"/>
    </row>
    <row r="88" spans="1:26" ht="12.75" customHeight="1" x14ac:dyDescent="0.2">
      <c r="A88" s="194"/>
      <c r="B88" s="214"/>
      <c r="C88" s="92"/>
      <c r="D88" s="65"/>
      <c r="E88" s="93"/>
      <c r="F88" s="94"/>
      <c r="G88" s="95"/>
      <c r="H88" s="1"/>
      <c r="I88" s="1"/>
      <c r="J88" s="1"/>
      <c r="K88" s="1"/>
      <c r="L88" s="1"/>
      <c r="M88" s="1"/>
      <c r="N88" s="1"/>
      <c r="O88" s="1"/>
      <c r="P88" s="1"/>
      <c r="Q88" s="1"/>
      <c r="R88" s="1"/>
      <c r="S88" s="1"/>
      <c r="T88" s="1"/>
      <c r="U88" s="1"/>
      <c r="V88" s="1"/>
      <c r="W88" s="1"/>
      <c r="X88" s="1"/>
      <c r="Y88" s="1"/>
      <c r="Z88" s="1"/>
    </row>
    <row r="89" spans="1:26" ht="12.75" customHeight="1" x14ac:dyDescent="0.2">
      <c r="A89" s="194">
        <v>519</v>
      </c>
      <c r="B89" s="199" t="s">
        <v>127</v>
      </c>
      <c r="C89" s="92"/>
      <c r="D89" s="196"/>
      <c r="E89" s="96"/>
      <c r="F89" s="97">
        <f t="shared" ref="F89:F91" si="7">SUM(E89*D89)</f>
        <v>0</v>
      </c>
      <c r="G89" s="95"/>
      <c r="H89" s="1"/>
      <c r="I89" s="1"/>
      <c r="J89" s="1"/>
      <c r="K89" s="1"/>
      <c r="L89" s="1"/>
      <c r="M89" s="1"/>
      <c r="N89" s="1"/>
      <c r="O89" s="1"/>
      <c r="P89" s="1"/>
      <c r="Q89" s="1"/>
      <c r="R89" s="1"/>
      <c r="S89" s="1"/>
      <c r="T89" s="1"/>
      <c r="U89" s="1"/>
      <c r="V89" s="1"/>
      <c r="W89" s="1"/>
      <c r="X89" s="1"/>
      <c r="Y89" s="1"/>
      <c r="Z89" s="1"/>
    </row>
    <row r="90" spans="1:26" ht="12.75" customHeight="1" x14ac:dyDescent="0.2">
      <c r="A90" s="194"/>
      <c r="B90" s="214"/>
      <c r="C90" s="92"/>
      <c r="D90" s="196"/>
      <c r="E90" s="96"/>
      <c r="F90" s="97">
        <f t="shared" si="7"/>
        <v>0</v>
      </c>
      <c r="G90" s="95"/>
      <c r="H90" s="1"/>
      <c r="I90" s="1"/>
      <c r="J90" s="1"/>
      <c r="K90" s="1"/>
      <c r="L90" s="1"/>
      <c r="M90" s="1"/>
      <c r="N90" s="1"/>
      <c r="O90" s="1"/>
      <c r="P90" s="1"/>
      <c r="Q90" s="1"/>
      <c r="R90" s="1"/>
      <c r="S90" s="1"/>
      <c r="T90" s="1"/>
      <c r="U90" s="1"/>
      <c r="V90" s="1"/>
      <c r="W90" s="1"/>
      <c r="X90" s="1"/>
      <c r="Y90" s="1"/>
      <c r="Z90" s="1"/>
    </row>
    <row r="91" spans="1:26" ht="12.75" customHeight="1" x14ac:dyDescent="0.2">
      <c r="A91" s="194"/>
      <c r="B91" s="214"/>
      <c r="C91" s="92"/>
      <c r="D91" s="196"/>
      <c r="E91" s="96"/>
      <c r="F91" s="97">
        <f t="shared" si="7"/>
        <v>0</v>
      </c>
      <c r="G91" s="147">
        <f>SUM(F89:F91)</f>
        <v>0</v>
      </c>
      <c r="H91" s="1"/>
      <c r="I91" s="1"/>
      <c r="J91" s="1"/>
      <c r="K91" s="1"/>
      <c r="L91" s="1"/>
      <c r="M91" s="1"/>
      <c r="N91" s="1"/>
      <c r="O91" s="1"/>
      <c r="P91" s="1"/>
      <c r="Q91" s="1"/>
      <c r="R91" s="1"/>
      <c r="S91" s="1"/>
      <c r="T91" s="1"/>
      <c r="U91" s="1"/>
      <c r="V91" s="1"/>
      <c r="W91" s="1"/>
      <c r="X91" s="1"/>
      <c r="Y91" s="1"/>
      <c r="Z91" s="1"/>
    </row>
    <row r="92" spans="1:26" ht="12.75" customHeight="1" x14ac:dyDescent="0.2">
      <c r="A92" s="194"/>
      <c r="B92" s="214"/>
      <c r="C92" s="92"/>
      <c r="D92" s="65"/>
      <c r="E92" s="93"/>
      <c r="F92" s="94"/>
      <c r="G92" s="95"/>
      <c r="H92" s="1"/>
      <c r="I92" s="1"/>
      <c r="J92" s="1"/>
      <c r="K92" s="1"/>
      <c r="L92" s="1"/>
      <c r="M92" s="1"/>
      <c r="N92" s="1"/>
      <c r="O92" s="1"/>
      <c r="P92" s="1"/>
      <c r="Q92" s="1"/>
      <c r="R92" s="1"/>
      <c r="S92" s="1"/>
      <c r="T92" s="1"/>
      <c r="U92" s="1"/>
      <c r="V92" s="1"/>
      <c r="W92" s="1"/>
      <c r="X92" s="1"/>
      <c r="Y92" s="1"/>
      <c r="Z92" s="1"/>
    </row>
    <row r="93" spans="1:26" ht="12.75" customHeight="1" x14ac:dyDescent="0.2">
      <c r="A93" s="194">
        <v>531</v>
      </c>
      <c r="B93" s="199" t="s">
        <v>128</v>
      </c>
      <c r="C93" s="92"/>
      <c r="D93" s="196">
        <v>1</v>
      </c>
      <c r="E93" s="96">
        <v>923</v>
      </c>
      <c r="F93" s="97">
        <f t="shared" ref="F93:F95" si="8">SUM(E93*D93)</f>
        <v>923</v>
      </c>
      <c r="G93" s="95"/>
      <c r="H93" s="1"/>
      <c r="I93" s="1" t="s">
        <v>202</v>
      </c>
      <c r="J93" s="237">
        <v>-500</v>
      </c>
      <c r="K93" s="1"/>
      <c r="L93" s="1"/>
      <c r="M93" s="1"/>
      <c r="N93" s="1"/>
      <c r="O93" s="1"/>
      <c r="P93" s="1"/>
      <c r="Q93" s="1"/>
      <c r="R93" s="1"/>
      <c r="S93" s="1"/>
      <c r="T93" s="1"/>
      <c r="U93" s="1"/>
      <c r="V93" s="1"/>
      <c r="W93" s="1"/>
      <c r="X93" s="1"/>
      <c r="Y93" s="1"/>
      <c r="Z93" s="1"/>
    </row>
    <row r="94" spans="1:26" ht="12.75" customHeight="1" x14ac:dyDescent="0.2">
      <c r="A94" s="194"/>
      <c r="B94" s="214"/>
      <c r="C94" s="92"/>
      <c r="D94" s="196"/>
      <c r="E94" s="96"/>
      <c r="F94" s="97">
        <f t="shared" si="8"/>
        <v>0</v>
      </c>
      <c r="G94" s="95"/>
      <c r="H94" s="1"/>
      <c r="I94" s="1"/>
      <c r="J94" s="1"/>
      <c r="K94" s="1"/>
      <c r="L94" s="1"/>
      <c r="M94" s="1"/>
      <c r="N94" s="1"/>
      <c r="O94" s="1"/>
      <c r="P94" s="1"/>
      <c r="Q94" s="1"/>
      <c r="R94" s="1"/>
      <c r="S94" s="1"/>
      <c r="T94" s="1"/>
      <c r="U94" s="1"/>
      <c r="V94" s="1"/>
      <c r="W94" s="1"/>
      <c r="X94" s="1"/>
      <c r="Y94" s="1"/>
      <c r="Z94" s="1"/>
    </row>
    <row r="95" spans="1:26" ht="12.75" customHeight="1" x14ac:dyDescent="0.2">
      <c r="A95" s="194"/>
      <c r="B95" s="214"/>
      <c r="C95" s="92"/>
      <c r="D95" s="196"/>
      <c r="E95" s="96"/>
      <c r="F95" s="97">
        <f t="shared" si="8"/>
        <v>0</v>
      </c>
      <c r="G95" s="147">
        <f>SUM(F93:F95)</f>
        <v>923</v>
      </c>
      <c r="H95" s="1"/>
      <c r="I95" s="1"/>
      <c r="J95" s="1"/>
      <c r="K95" s="1"/>
      <c r="L95" s="1"/>
      <c r="M95" s="1"/>
      <c r="N95" s="1"/>
      <c r="O95" s="1"/>
      <c r="P95" s="1"/>
      <c r="Q95" s="1"/>
      <c r="R95" s="1"/>
      <c r="S95" s="1"/>
      <c r="T95" s="1"/>
      <c r="U95" s="1"/>
      <c r="V95" s="1"/>
      <c r="W95" s="1"/>
      <c r="X95" s="1"/>
      <c r="Y95" s="1"/>
      <c r="Z95" s="1"/>
    </row>
    <row r="96" spans="1:26" ht="12.75" customHeight="1" x14ac:dyDescent="0.2">
      <c r="A96" s="194"/>
      <c r="B96" s="214"/>
      <c r="C96" s="92"/>
      <c r="D96" s="65"/>
      <c r="E96" s="93"/>
      <c r="F96" s="94"/>
      <c r="G96" s="95"/>
      <c r="H96" s="1"/>
      <c r="I96" s="1"/>
      <c r="J96" s="1"/>
      <c r="K96" s="1"/>
      <c r="L96" s="1"/>
      <c r="M96" s="1"/>
      <c r="N96" s="1"/>
      <c r="O96" s="1"/>
      <c r="P96" s="1"/>
      <c r="Q96" s="1"/>
      <c r="R96" s="1"/>
      <c r="S96" s="1"/>
      <c r="T96" s="1"/>
      <c r="U96" s="1"/>
      <c r="V96" s="1"/>
      <c r="W96" s="1"/>
      <c r="X96" s="1"/>
      <c r="Y96" s="1"/>
      <c r="Z96" s="1"/>
    </row>
    <row r="97" spans="1:26" ht="12.75" customHeight="1" x14ac:dyDescent="0.2">
      <c r="A97" s="194">
        <v>534</v>
      </c>
      <c r="B97" s="199" t="s">
        <v>129</v>
      </c>
      <c r="C97" s="92"/>
      <c r="D97" s="196"/>
      <c r="E97" s="96"/>
      <c r="F97" s="97">
        <f t="shared" ref="F97:F99" si="9">SUM(E97*D97)</f>
        <v>0</v>
      </c>
      <c r="G97" s="95"/>
      <c r="H97" s="1"/>
      <c r="I97" s="1"/>
      <c r="J97" s="1"/>
      <c r="K97" s="1"/>
      <c r="L97" s="1"/>
      <c r="M97" s="1"/>
      <c r="N97" s="1"/>
      <c r="O97" s="1"/>
      <c r="P97" s="1"/>
      <c r="Q97" s="1"/>
      <c r="R97" s="1"/>
      <c r="S97" s="1"/>
      <c r="T97" s="1"/>
      <c r="U97" s="1"/>
      <c r="V97" s="1"/>
      <c r="W97" s="1"/>
      <c r="X97" s="1"/>
      <c r="Y97" s="1"/>
      <c r="Z97" s="1"/>
    </row>
    <row r="98" spans="1:26" ht="12.75" customHeight="1" x14ac:dyDescent="0.2">
      <c r="A98" s="194"/>
      <c r="B98" s="214"/>
      <c r="C98" s="92"/>
      <c r="D98" s="196"/>
      <c r="E98" s="96"/>
      <c r="F98" s="97">
        <f t="shared" si="9"/>
        <v>0</v>
      </c>
      <c r="G98" s="95"/>
      <c r="H98" s="1"/>
      <c r="I98" s="1"/>
      <c r="J98" s="1"/>
      <c r="K98" s="1"/>
      <c r="L98" s="1"/>
      <c r="M98" s="1"/>
      <c r="N98" s="1"/>
      <c r="O98" s="1"/>
      <c r="P98" s="1"/>
      <c r="Q98" s="1"/>
      <c r="R98" s="1"/>
      <c r="S98" s="1"/>
      <c r="T98" s="1"/>
      <c r="U98" s="1"/>
      <c r="V98" s="1"/>
      <c r="W98" s="1"/>
      <c r="X98" s="1"/>
      <c r="Y98" s="1"/>
      <c r="Z98" s="1"/>
    </row>
    <row r="99" spans="1:26" ht="12.75" customHeight="1" x14ac:dyDescent="0.2">
      <c r="A99" s="194">
        <v>535</v>
      </c>
      <c r="B99" s="214" t="s">
        <v>175</v>
      </c>
      <c r="C99" s="92"/>
      <c r="D99" s="196">
        <v>1</v>
      </c>
      <c r="E99" s="200">
        <v>11000</v>
      </c>
      <c r="F99" s="97">
        <f t="shared" si="9"/>
        <v>11000</v>
      </c>
      <c r="G99" s="147">
        <f>SUM(F97:F99)</f>
        <v>11000</v>
      </c>
      <c r="H99" s="1"/>
      <c r="I99" s="1"/>
      <c r="J99" s="1"/>
      <c r="K99" s="1"/>
      <c r="L99" s="1"/>
      <c r="M99" s="1"/>
      <c r="N99" s="1"/>
      <c r="O99" s="1"/>
      <c r="P99" s="1"/>
      <c r="Q99" s="1"/>
      <c r="R99" s="1"/>
      <c r="S99" s="1"/>
      <c r="T99" s="1"/>
      <c r="U99" s="1"/>
      <c r="V99" s="1"/>
      <c r="W99" s="1"/>
      <c r="X99" s="1"/>
      <c r="Y99" s="1"/>
      <c r="Z99" s="1"/>
    </row>
    <row r="100" spans="1:26" ht="12.75" customHeight="1" x14ac:dyDescent="0.2">
      <c r="A100" s="194"/>
      <c r="B100" s="214"/>
      <c r="C100" s="92"/>
      <c r="D100" s="65"/>
      <c r="E100" s="93"/>
      <c r="F100" s="94"/>
      <c r="G100" s="95"/>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94">
        <v>550</v>
      </c>
      <c r="B101" s="199" t="s">
        <v>130</v>
      </c>
      <c r="C101" s="92"/>
      <c r="D101" s="196">
        <v>1</v>
      </c>
      <c r="E101" s="96">
        <v>1700</v>
      </c>
      <c r="F101" s="97">
        <f t="shared" ref="F101:F103" si="10">SUM(E101*D101)</f>
        <v>1700</v>
      </c>
      <c r="G101" s="95"/>
      <c r="H101" s="1"/>
      <c r="I101" s="1" t="s">
        <v>202</v>
      </c>
      <c r="J101" s="237">
        <v>-1000</v>
      </c>
      <c r="K101" s="1"/>
      <c r="L101" s="1"/>
      <c r="M101" s="1"/>
      <c r="N101" s="1"/>
      <c r="O101" s="1"/>
      <c r="P101" s="1"/>
      <c r="Q101" s="1"/>
      <c r="R101" s="1"/>
      <c r="S101" s="1"/>
      <c r="T101" s="1"/>
      <c r="U101" s="1"/>
      <c r="V101" s="1"/>
      <c r="W101" s="1"/>
      <c r="X101" s="1"/>
      <c r="Y101" s="1"/>
      <c r="Z101" s="1"/>
    </row>
    <row r="102" spans="1:26" ht="12.75" customHeight="1" x14ac:dyDescent="0.2">
      <c r="A102" s="194"/>
      <c r="B102" s="214"/>
      <c r="C102" s="92"/>
      <c r="D102" s="196"/>
      <c r="E102" s="96"/>
      <c r="F102" s="97">
        <f t="shared" si="10"/>
        <v>0</v>
      </c>
      <c r="G102" s="95"/>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94"/>
      <c r="B103" s="214"/>
      <c r="C103" s="92"/>
      <c r="D103" s="196"/>
      <c r="E103" s="96"/>
      <c r="F103" s="97">
        <f t="shared" si="10"/>
        <v>0</v>
      </c>
      <c r="G103" s="147">
        <f>SUM(F101:F103)</f>
        <v>1700</v>
      </c>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94"/>
      <c r="B104" s="214"/>
      <c r="C104" s="92"/>
      <c r="D104" s="65"/>
      <c r="E104" s="93"/>
      <c r="F104" s="94"/>
      <c r="G104" s="95"/>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94">
        <v>560</v>
      </c>
      <c r="B105" s="199" t="s">
        <v>131</v>
      </c>
      <c r="C105" s="92"/>
      <c r="D105" s="196"/>
      <c r="E105" s="96"/>
      <c r="F105" s="97">
        <f t="shared" ref="F105:F107" si="11">SUM(E105*D105)</f>
        <v>0</v>
      </c>
      <c r="G105" s="95"/>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94"/>
      <c r="B106" s="214"/>
      <c r="C106" s="92"/>
      <c r="D106" s="196"/>
      <c r="E106" s="96"/>
      <c r="F106" s="97">
        <f t="shared" si="11"/>
        <v>0</v>
      </c>
      <c r="G106" s="95"/>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94"/>
      <c r="B107" s="214"/>
      <c r="C107" s="92"/>
      <c r="D107" s="196"/>
      <c r="E107" s="96"/>
      <c r="F107" s="97">
        <f t="shared" si="11"/>
        <v>0</v>
      </c>
      <c r="G107" s="147">
        <f>SUM(F105:F107)</f>
        <v>0</v>
      </c>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94"/>
      <c r="B108" s="214"/>
      <c r="C108" s="92"/>
      <c r="D108" s="65"/>
      <c r="E108" s="93"/>
      <c r="F108" s="94"/>
      <c r="G108" s="95"/>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94">
        <v>580</v>
      </c>
      <c r="B109" s="199" t="s">
        <v>132</v>
      </c>
      <c r="C109" s="92"/>
      <c r="D109" s="196"/>
      <c r="E109" s="96"/>
      <c r="F109" s="97">
        <f>SUM(E109*D109)</f>
        <v>0</v>
      </c>
      <c r="G109" s="95"/>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94">
        <v>5801</v>
      </c>
      <c r="B110" s="214" t="s">
        <v>176</v>
      </c>
      <c r="C110" s="92"/>
      <c r="D110" s="196">
        <v>10</v>
      </c>
      <c r="E110" s="96">
        <v>210</v>
      </c>
      <c r="F110" s="97">
        <f>D110*E110</f>
        <v>2100</v>
      </c>
      <c r="G110" s="95"/>
      <c r="H110" s="1"/>
      <c r="I110" s="1" t="s">
        <v>202</v>
      </c>
      <c r="J110" s="237">
        <v>-2100</v>
      </c>
      <c r="K110" s="1"/>
      <c r="L110" s="1"/>
      <c r="M110" s="1"/>
      <c r="N110" s="1"/>
      <c r="O110" s="1"/>
      <c r="P110" s="1"/>
      <c r="Q110" s="1"/>
      <c r="R110" s="1"/>
      <c r="S110" s="1"/>
      <c r="T110" s="1"/>
      <c r="U110" s="1"/>
      <c r="V110" s="1"/>
      <c r="W110" s="1"/>
      <c r="X110" s="1"/>
      <c r="Y110" s="1"/>
      <c r="Z110" s="1"/>
    </row>
    <row r="111" spans="1:26" ht="12.75" customHeight="1" x14ac:dyDescent="0.2">
      <c r="A111" s="194"/>
      <c r="B111" s="214"/>
      <c r="C111" s="92"/>
      <c r="D111" s="196"/>
      <c r="E111" s="96"/>
      <c r="F111" s="97">
        <f>SUM(E111*D111)</f>
        <v>0</v>
      </c>
      <c r="G111" s="147">
        <f>SUM(F109:F111)</f>
        <v>2100</v>
      </c>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94"/>
      <c r="B112" s="214"/>
      <c r="C112" s="92"/>
      <c r="D112" s="65"/>
      <c r="E112" s="93"/>
      <c r="F112" s="94"/>
      <c r="G112" s="95"/>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94">
        <v>5870</v>
      </c>
      <c r="B113" s="199" t="s">
        <v>177</v>
      </c>
      <c r="C113" s="92"/>
      <c r="D113" s="196">
        <v>4</v>
      </c>
      <c r="E113" s="96">
        <v>625</v>
      </c>
      <c r="F113" s="97">
        <f>D113*E113</f>
        <v>2500</v>
      </c>
      <c r="G113" s="95"/>
      <c r="H113" s="1"/>
      <c r="I113" s="1" t="s">
        <v>202</v>
      </c>
      <c r="J113" s="237">
        <v>-500</v>
      </c>
      <c r="K113" s="1"/>
      <c r="L113" s="1"/>
      <c r="M113" s="1"/>
      <c r="N113" s="1"/>
      <c r="O113" s="1"/>
      <c r="P113" s="1"/>
      <c r="Q113" s="1"/>
      <c r="R113" s="1"/>
      <c r="S113" s="1"/>
      <c r="T113" s="1"/>
      <c r="U113" s="1"/>
      <c r="V113" s="1"/>
      <c r="W113" s="1"/>
      <c r="X113" s="1"/>
      <c r="Y113" s="1"/>
      <c r="Z113" s="1"/>
    </row>
    <row r="114" spans="1:26" ht="12.75" customHeight="1" x14ac:dyDescent="0.2">
      <c r="A114" s="194"/>
      <c r="B114" s="214"/>
      <c r="C114" s="92"/>
      <c r="D114" s="196"/>
      <c r="E114" s="96"/>
      <c r="F114" s="97">
        <f t="shared" ref="F114:F115" si="12">SUM(E114*D114)</f>
        <v>0</v>
      </c>
      <c r="G114" s="95"/>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94"/>
      <c r="B115" s="214"/>
      <c r="C115" s="92"/>
      <c r="D115" s="196"/>
      <c r="E115" s="96"/>
      <c r="F115" s="97">
        <f t="shared" si="12"/>
        <v>0</v>
      </c>
      <c r="G115" s="147">
        <f>SUM(F113:F115)</f>
        <v>2500</v>
      </c>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94"/>
      <c r="B116" s="214"/>
      <c r="C116" s="92"/>
      <c r="D116" s="65"/>
      <c r="E116" s="93"/>
      <c r="F116" s="94"/>
      <c r="G116" s="95"/>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94" t="s">
        <v>29</v>
      </c>
      <c r="B117" s="199" t="s">
        <v>134</v>
      </c>
      <c r="C117" s="92"/>
      <c r="D117" s="196"/>
      <c r="E117" s="96"/>
      <c r="F117" s="97">
        <f t="shared" ref="F117:F122" si="13">SUM(E117*D117)</f>
        <v>0</v>
      </c>
      <c r="G117" s="95"/>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94"/>
      <c r="B118" s="214"/>
      <c r="C118" s="92"/>
      <c r="D118" s="196"/>
      <c r="E118" s="96"/>
      <c r="F118" s="97">
        <f t="shared" si="13"/>
        <v>0</v>
      </c>
      <c r="G118" s="95"/>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94"/>
      <c r="B119" s="214"/>
      <c r="C119" s="92"/>
      <c r="D119" s="196"/>
      <c r="E119" s="96"/>
      <c r="F119" s="97">
        <f t="shared" si="13"/>
        <v>0</v>
      </c>
      <c r="G119" s="148"/>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94"/>
      <c r="B120" s="199"/>
      <c r="C120" s="92"/>
      <c r="D120" s="196"/>
      <c r="E120" s="96"/>
      <c r="F120" s="97">
        <f t="shared" si="13"/>
        <v>0</v>
      </c>
      <c r="G120" s="95"/>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94"/>
      <c r="B121" s="214"/>
      <c r="C121" s="92"/>
      <c r="D121" s="196"/>
      <c r="E121" s="96"/>
      <c r="F121" s="97">
        <f t="shared" si="13"/>
        <v>0</v>
      </c>
      <c r="G121" s="95"/>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94"/>
      <c r="B122" s="214"/>
      <c r="C122" s="92"/>
      <c r="D122" s="196"/>
      <c r="E122" s="96"/>
      <c r="F122" s="97">
        <f t="shared" si="13"/>
        <v>0</v>
      </c>
      <c r="G122" s="147">
        <f>SUM(F117:F122)</f>
        <v>0</v>
      </c>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94"/>
      <c r="B123" s="100" t="s">
        <v>97</v>
      </c>
      <c r="C123" s="101"/>
      <c r="D123" s="101"/>
      <c r="E123" s="102"/>
      <c r="F123" s="94"/>
      <c r="G123" s="95"/>
      <c r="H123" s="1"/>
      <c r="I123" s="1"/>
      <c r="J123" s="1"/>
      <c r="K123" s="1"/>
      <c r="L123" s="1"/>
      <c r="M123" s="1"/>
      <c r="N123" s="1"/>
      <c r="O123" s="1"/>
      <c r="P123" s="1"/>
      <c r="Q123" s="1"/>
      <c r="R123" s="1"/>
      <c r="S123" s="1"/>
      <c r="T123" s="1"/>
      <c r="U123" s="1"/>
      <c r="V123" s="1"/>
      <c r="W123" s="1"/>
      <c r="X123" s="1"/>
      <c r="Y123" s="1"/>
      <c r="Z123" s="1"/>
    </row>
    <row r="124" spans="1:26" ht="27.75" customHeight="1" x14ac:dyDescent="0.2">
      <c r="A124" s="194"/>
      <c r="B124" s="268" t="s">
        <v>203</v>
      </c>
      <c r="C124" s="269"/>
      <c r="D124" s="269"/>
      <c r="E124" s="270"/>
      <c r="F124" s="94"/>
      <c r="G124" s="95"/>
      <c r="H124" s="1"/>
      <c r="I124" s="1"/>
      <c r="J124" s="1"/>
      <c r="K124" s="1"/>
      <c r="L124" s="1"/>
      <c r="M124" s="1"/>
      <c r="N124" s="1"/>
      <c r="O124" s="1"/>
      <c r="P124" s="1"/>
      <c r="Q124" s="1"/>
      <c r="R124" s="1"/>
      <c r="S124" s="1"/>
      <c r="T124" s="1"/>
      <c r="U124" s="1"/>
      <c r="V124" s="1"/>
      <c r="W124" s="1"/>
      <c r="X124" s="1"/>
      <c r="Y124" s="1"/>
      <c r="Z124" s="1"/>
    </row>
    <row r="125" spans="1:26" ht="36.75" customHeight="1" x14ac:dyDescent="0.2">
      <c r="A125" s="194"/>
      <c r="B125" s="273" t="s">
        <v>193</v>
      </c>
      <c r="C125" s="274"/>
      <c r="D125" s="274"/>
      <c r="E125" s="275"/>
      <c r="F125" s="232"/>
      <c r="G125" s="95"/>
      <c r="H125" s="1"/>
      <c r="I125" s="1"/>
      <c r="J125" s="1"/>
      <c r="K125" s="1"/>
      <c r="L125" s="1"/>
      <c r="M125" s="1"/>
      <c r="N125" s="1"/>
      <c r="O125" s="1"/>
      <c r="P125" s="1"/>
      <c r="Q125" s="1"/>
      <c r="R125" s="1"/>
      <c r="S125" s="1"/>
      <c r="T125" s="1"/>
      <c r="U125" s="1"/>
      <c r="V125" s="1"/>
      <c r="W125" s="1"/>
      <c r="X125" s="1"/>
      <c r="Y125" s="1"/>
      <c r="Z125" s="1"/>
    </row>
    <row r="126" spans="1:26" ht="54.75" customHeight="1" x14ac:dyDescent="0.2">
      <c r="A126" s="194"/>
      <c r="B126" s="276" t="s">
        <v>200</v>
      </c>
      <c r="C126" s="274"/>
      <c r="D126" s="274"/>
      <c r="E126" s="275"/>
      <c r="F126" s="232"/>
      <c r="G126" s="95"/>
      <c r="H126" s="1"/>
      <c r="I126" s="1"/>
      <c r="J126" s="1"/>
      <c r="K126" s="1"/>
      <c r="L126" s="1"/>
      <c r="M126" s="1"/>
      <c r="N126" s="1"/>
      <c r="O126" s="1"/>
      <c r="P126" s="1"/>
      <c r="Q126" s="1"/>
      <c r="R126" s="1"/>
      <c r="S126" s="1"/>
      <c r="T126" s="1"/>
      <c r="U126" s="1"/>
      <c r="V126" s="1"/>
      <c r="W126" s="1"/>
      <c r="X126" s="1"/>
      <c r="Y126" s="1"/>
      <c r="Z126" s="1"/>
    </row>
    <row r="127" spans="1:26" ht="54.75" customHeight="1" x14ac:dyDescent="0.2">
      <c r="A127" s="194"/>
      <c r="B127" s="276" t="s">
        <v>204</v>
      </c>
      <c r="C127" s="274"/>
      <c r="D127" s="274"/>
      <c r="E127" s="275"/>
      <c r="F127" s="232"/>
      <c r="G127" s="95"/>
      <c r="H127" s="1"/>
      <c r="I127" s="1"/>
      <c r="J127" s="1"/>
      <c r="K127" s="1"/>
      <c r="L127" s="1"/>
      <c r="M127" s="1"/>
      <c r="N127" s="1"/>
      <c r="O127" s="1"/>
      <c r="P127" s="1"/>
      <c r="Q127" s="1"/>
      <c r="R127" s="1"/>
      <c r="S127" s="1"/>
      <c r="T127" s="1"/>
      <c r="U127" s="1"/>
      <c r="V127" s="1"/>
      <c r="W127" s="1"/>
      <c r="X127" s="1"/>
      <c r="Y127" s="1"/>
      <c r="Z127" s="1"/>
    </row>
    <row r="128" spans="1:26" ht="54.75" customHeight="1" x14ac:dyDescent="0.2">
      <c r="A128" s="194"/>
      <c r="B128" s="276" t="s">
        <v>205</v>
      </c>
      <c r="C128" s="274"/>
      <c r="D128" s="274"/>
      <c r="E128" s="275"/>
      <c r="F128" s="232"/>
      <c r="G128" s="95"/>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94"/>
      <c r="B129" s="245"/>
      <c r="C129" s="129"/>
      <c r="D129" s="129"/>
      <c r="E129" s="130"/>
      <c r="F129" s="94"/>
      <c r="G129" s="95"/>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03"/>
      <c r="B130" s="202"/>
      <c r="C130" s="105"/>
      <c r="D130" s="105"/>
      <c r="E130" s="144" t="s">
        <v>135</v>
      </c>
      <c r="F130" s="145"/>
      <c r="G130" s="145">
        <f>SUM(G83:G129)</f>
        <v>18223</v>
      </c>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09">
        <v>600</v>
      </c>
      <c r="B131" s="87" t="s">
        <v>136</v>
      </c>
      <c r="C131" s="110"/>
      <c r="D131" s="65"/>
      <c r="E131" s="93"/>
      <c r="F131" s="94"/>
      <c r="G131" s="95"/>
      <c r="H131" s="1"/>
      <c r="I131" s="1"/>
      <c r="J131" s="1"/>
      <c r="K131" s="1"/>
      <c r="L131" s="1"/>
      <c r="M131" s="1"/>
      <c r="N131" s="1"/>
      <c r="O131" s="1"/>
      <c r="P131" s="1"/>
      <c r="Q131" s="1"/>
      <c r="R131" s="1"/>
      <c r="S131" s="1"/>
      <c r="T131" s="1"/>
      <c r="U131" s="1"/>
      <c r="V131" s="1"/>
      <c r="W131" s="1"/>
      <c r="X131" s="1"/>
      <c r="Y131" s="1"/>
      <c r="Z131" s="1"/>
    </row>
    <row r="132" spans="1:26" ht="12.75" customHeight="1" x14ac:dyDescent="0.2">
      <c r="A132" s="86"/>
      <c r="B132" s="199" t="s">
        <v>137</v>
      </c>
      <c r="C132" s="92"/>
      <c r="D132" s="65"/>
      <c r="E132" s="93"/>
      <c r="F132" s="94"/>
      <c r="G132" s="95"/>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94">
        <v>610</v>
      </c>
      <c r="C133" s="92"/>
      <c r="D133" s="196"/>
      <c r="E133" s="96"/>
      <c r="F133" s="97">
        <f t="shared" ref="F133:F136" si="14">SUM(E133*D133)</f>
        <v>0</v>
      </c>
      <c r="G133" s="95"/>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94"/>
      <c r="B134" s="233" t="s">
        <v>137</v>
      </c>
      <c r="C134" s="92"/>
      <c r="D134" s="196">
        <v>1</v>
      </c>
      <c r="E134" s="96">
        <v>7500</v>
      </c>
      <c r="F134" s="97">
        <f t="shared" si="14"/>
        <v>7500</v>
      </c>
      <c r="G134" s="95"/>
      <c r="H134" s="1"/>
      <c r="I134" s="1" t="s">
        <v>202</v>
      </c>
      <c r="J134" s="238">
        <v>-17076.46</v>
      </c>
      <c r="K134" s="1"/>
      <c r="L134" s="1"/>
      <c r="M134" s="1"/>
      <c r="N134" s="1"/>
      <c r="O134" s="1"/>
      <c r="P134" s="1"/>
      <c r="Q134" s="1"/>
      <c r="R134" s="1"/>
      <c r="S134" s="1"/>
      <c r="T134" s="1"/>
      <c r="U134" s="1"/>
      <c r="V134" s="1"/>
      <c r="W134" s="1"/>
      <c r="X134" s="1"/>
      <c r="Y134" s="1"/>
      <c r="Z134" s="1"/>
    </row>
    <row r="135" spans="1:26" ht="12.75" customHeight="1" x14ac:dyDescent="0.2">
      <c r="A135" s="194"/>
      <c r="B135" s="233" t="s">
        <v>188</v>
      </c>
      <c r="C135" s="92"/>
      <c r="D135" s="196">
        <v>1</v>
      </c>
      <c r="E135" s="96">
        <v>18093.53</v>
      </c>
      <c r="F135" s="97">
        <f t="shared" si="14"/>
        <v>18093.53</v>
      </c>
      <c r="G135" s="95"/>
      <c r="H135" s="1"/>
      <c r="I135" s="246" t="s">
        <v>202</v>
      </c>
      <c r="J135" s="239">
        <v>-1906.47</v>
      </c>
      <c r="K135" s="1"/>
      <c r="L135" s="1"/>
      <c r="M135" s="1"/>
      <c r="N135" s="1"/>
      <c r="O135" s="1"/>
      <c r="P135" s="1"/>
      <c r="Q135" s="1"/>
      <c r="R135" s="1"/>
      <c r="S135" s="1"/>
      <c r="T135" s="1"/>
      <c r="U135" s="1"/>
      <c r="V135" s="1"/>
      <c r="W135" s="1"/>
      <c r="X135" s="1"/>
      <c r="Y135" s="1"/>
      <c r="Z135" s="1"/>
    </row>
    <row r="136" spans="1:26" ht="12.75" customHeight="1" x14ac:dyDescent="0.2">
      <c r="A136" s="194"/>
      <c r="B136" s="233" t="s">
        <v>189</v>
      </c>
      <c r="C136" s="92"/>
      <c r="D136" s="196">
        <v>1</v>
      </c>
      <c r="E136" s="96">
        <v>696</v>
      </c>
      <c r="F136" s="97">
        <f t="shared" si="14"/>
        <v>696</v>
      </c>
      <c r="G136" s="95"/>
      <c r="H136" s="1"/>
      <c r="I136" s="246" t="s">
        <v>202</v>
      </c>
      <c r="J136" s="237">
        <v>-1304</v>
      </c>
      <c r="K136" s="1"/>
      <c r="L136" s="1"/>
      <c r="M136" s="1"/>
      <c r="N136" s="1"/>
      <c r="O136" s="1"/>
      <c r="P136" s="1"/>
      <c r="Q136" s="1"/>
      <c r="R136" s="1"/>
      <c r="S136" s="1"/>
      <c r="T136" s="1"/>
      <c r="U136" s="1"/>
      <c r="V136" s="1"/>
      <c r="W136" s="1"/>
      <c r="X136" s="1"/>
      <c r="Y136" s="1"/>
      <c r="Z136" s="1"/>
    </row>
    <row r="137" spans="1:26" ht="12.75" customHeight="1" x14ac:dyDescent="0.2">
      <c r="A137" s="194"/>
      <c r="B137" s="214"/>
      <c r="C137" s="92"/>
      <c r="D137" s="65"/>
      <c r="E137" s="93"/>
      <c r="F137" s="94"/>
      <c r="G137" s="147">
        <f>SUM(F133:F136)</f>
        <v>26289.53</v>
      </c>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94">
        <v>612</v>
      </c>
      <c r="B138" s="199" t="s">
        <v>138</v>
      </c>
      <c r="C138" s="92"/>
      <c r="D138" s="196"/>
      <c r="E138" s="96"/>
      <c r="F138" s="97">
        <f t="shared" ref="F138:F140" si="15">SUM(E138*D138)</f>
        <v>0</v>
      </c>
      <c r="G138" s="95"/>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94"/>
      <c r="B139" s="214"/>
      <c r="C139" s="92"/>
      <c r="D139" s="196"/>
      <c r="E139" s="200"/>
      <c r="F139" s="97">
        <f t="shared" si="15"/>
        <v>0</v>
      </c>
      <c r="G139" s="95"/>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94"/>
      <c r="B140" s="214"/>
      <c r="C140" s="92"/>
      <c r="D140" s="196"/>
      <c r="E140" s="96"/>
      <c r="F140" s="97">
        <f t="shared" si="15"/>
        <v>0</v>
      </c>
      <c r="G140" s="147">
        <f>SUM(F138:F140)</f>
        <v>0</v>
      </c>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94"/>
      <c r="B141" s="214"/>
      <c r="C141" s="92"/>
      <c r="D141" s="65"/>
      <c r="E141" s="93"/>
      <c r="F141" s="94"/>
      <c r="G141" s="95"/>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94">
        <v>640</v>
      </c>
      <c r="B142" s="199" t="s">
        <v>139</v>
      </c>
      <c r="C142" s="92"/>
      <c r="D142" s="196">
        <v>1</v>
      </c>
      <c r="E142" s="96">
        <v>25949.99</v>
      </c>
      <c r="F142" s="97">
        <f t="shared" ref="F142:F145" si="16">SUM(E142*D142)</f>
        <v>25949.99</v>
      </c>
      <c r="G142" s="95"/>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94"/>
      <c r="B143" s="199"/>
      <c r="C143" s="92"/>
      <c r="D143" s="196"/>
      <c r="E143" s="96"/>
      <c r="F143" s="97">
        <f t="shared" si="16"/>
        <v>0</v>
      </c>
      <c r="G143" s="95"/>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94"/>
      <c r="B144" s="214"/>
      <c r="C144" s="92"/>
      <c r="D144" s="196"/>
      <c r="E144" s="96"/>
      <c r="F144" s="97">
        <f t="shared" si="16"/>
        <v>0</v>
      </c>
      <c r="G144" s="95"/>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94"/>
      <c r="B145" s="214"/>
      <c r="C145" s="92"/>
      <c r="D145" s="196"/>
      <c r="E145" s="96"/>
      <c r="F145" s="97">
        <f t="shared" si="16"/>
        <v>0</v>
      </c>
      <c r="G145" s="147">
        <f>SUM(F142:F145)</f>
        <v>25949.99</v>
      </c>
      <c r="H145" s="1"/>
      <c r="I145" s="1" t="s">
        <v>202</v>
      </c>
      <c r="J145" s="237">
        <v>-1650.01</v>
      </c>
      <c r="K145" s="1"/>
      <c r="L145" s="1"/>
      <c r="M145" s="1"/>
      <c r="N145" s="1"/>
      <c r="O145" s="1"/>
      <c r="P145" s="1"/>
      <c r="Q145" s="1"/>
      <c r="R145" s="1"/>
      <c r="S145" s="1"/>
      <c r="T145" s="1"/>
      <c r="U145" s="1"/>
      <c r="V145" s="1"/>
      <c r="W145" s="1"/>
      <c r="X145" s="1"/>
      <c r="Y145" s="1"/>
      <c r="Z145" s="1"/>
    </row>
    <row r="146" spans="1:26" ht="12.75" customHeight="1" x14ac:dyDescent="0.2">
      <c r="A146" s="194"/>
      <c r="B146" s="214"/>
      <c r="C146" s="92"/>
      <c r="D146" s="65"/>
      <c r="E146" s="93"/>
      <c r="F146" s="94"/>
      <c r="G146" s="95"/>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94">
        <v>641</v>
      </c>
      <c r="B147" s="199" t="s">
        <v>140</v>
      </c>
      <c r="C147" s="92"/>
      <c r="D147" s="196"/>
      <c r="E147" s="96"/>
      <c r="F147" s="97">
        <f t="shared" ref="F147:F150" si="17">SUM(E147*D147)</f>
        <v>0</v>
      </c>
      <c r="G147" s="95"/>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94"/>
      <c r="B148" s="214"/>
      <c r="C148" s="92"/>
      <c r="D148" s="196"/>
      <c r="E148" s="96"/>
      <c r="F148" s="97">
        <f t="shared" si="17"/>
        <v>0</v>
      </c>
      <c r="G148" s="95"/>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94"/>
      <c r="B149" s="214"/>
      <c r="C149" s="92"/>
      <c r="D149" s="196"/>
      <c r="E149" s="96"/>
      <c r="F149" s="97">
        <f t="shared" si="17"/>
        <v>0</v>
      </c>
      <c r="G149" s="95"/>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94"/>
      <c r="B150" s="214"/>
      <c r="C150" s="92"/>
      <c r="D150" s="196"/>
      <c r="E150" s="96"/>
      <c r="F150" s="97">
        <f t="shared" si="17"/>
        <v>0</v>
      </c>
      <c r="G150" s="147">
        <f>SUM(F147:F150)</f>
        <v>0</v>
      </c>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94"/>
      <c r="B151" s="214"/>
      <c r="C151" s="92"/>
      <c r="D151" s="65"/>
      <c r="E151" s="93"/>
      <c r="F151" s="94"/>
      <c r="G151" s="95"/>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94">
        <v>650</v>
      </c>
      <c r="B152" s="199" t="s">
        <v>141</v>
      </c>
      <c r="C152" s="92"/>
      <c r="D152" s="196"/>
      <c r="E152" s="96"/>
      <c r="F152" s="97">
        <f t="shared" ref="F152:F155" si="18">SUM(E152*D152)</f>
        <v>0</v>
      </c>
      <c r="G152" s="95"/>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94"/>
      <c r="B153" s="214"/>
      <c r="C153" s="92"/>
      <c r="D153" s="196">
        <v>1</v>
      </c>
      <c r="E153" s="96">
        <v>15000</v>
      </c>
      <c r="F153" s="97">
        <f t="shared" si="18"/>
        <v>15000</v>
      </c>
      <c r="G153" s="95"/>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94"/>
      <c r="B154" s="214"/>
      <c r="C154" s="92"/>
      <c r="D154" s="196"/>
      <c r="E154" s="96"/>
      <c r="F154" s="97">
        <f t="shared" si="18"/>
        <v>0</v>
      </c>
      <c r="G154" s="95"/>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94"/>
      <c r="B155" s="214"/>
      <c r="C155" s="92"/>
      <c r="D155" s="196"/>
      <c r="E155" s="96"/>
      <c r="F155" s="97">
        <f t="shared" si="18"/>
        <v>0</v>
      </c>
      <c r="G155" s="147">
        <f>SUM(F152:F155)</f>
        <v>15000</v>
      </c>
      <c r="H155" s="1"/>
      <c r="I155" s="1" t="s">
        <v>202</v>
      </c>
      <c r="J155" s="237">
        <v>-5000</v>
      </c>
      <c r="K155" s="1"/>
      <c r="L155" s="1"/>
      <c r="M155" s="1"/>
      <c r="N155" s="1"/>
      <c r="O155" s="1"/>
      <c r="P155" s="1"/>
      <c r="Q155" s="1"/>
      <c r="R155" s="1"/>
      <c r="S155" s="1"/>
      <c r="T155" s="1"/>
      <c r="U155" s="1"/>
      <c r="V155" s="1"/>
      <c r="W155" s="1"/>
      <c r="X155" s="1"/>
      <c r="Y155" s="1"/>
      <c r="Z155" s="1"/>
    </row>
    <row r="156" spans="1:26" ht="12.75" customHeight="1" x14ac:dyDescent="0.2">
      <c r="A156" s="194"/>
      <c r="B156" s="214"/>
      <c r="C156" s="92"/>
      <c r="D156" s="65"/>
      <c r="E156" s="93"/>
      <c r="F156" s="94"/>
      <c r="G156" s="95"/>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94">
        <v>651</v>
      </c>
      <c r="B157" s="199" t="s">
        <v>178</v>
      </c>
      <c r="C157" s="92"/>
      <c r="D157" s="196"/>
      <c r="E157" s="96"/>
      <c r="F157" s="97">
        <f t="shared" ref="F157:F159" si="19">SUM(E157*D157)</f>
        <v>0</v>
      </c>
      <c r="G157" s="95"/>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94"/>
      <c r="B158" s="214" t="s">
        <v>142</v>
      </c>
      <c r="C158" s="92"/>
      <c r="D158" s="196"/>
      <c r="E158" s="96"/>
      <c r="F158" s="97">
        <f t="shared" si="19"/>
        <v>0</v>
      </c>
      <c r="G158" s="95"/>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94"/>
      <c r="B159" s="214"/>
      <c r="C159" s="92"/>
      <c r="D159" s="196"/>
      <c r="E159" s="96"/>
      <c r="F159" s="97">
        <f t="shared" si="19"/>
        <v>0</v>
      </c>
      <c r="G159" s="147">
        <f>SUM(F157:F159)</f>
        <v>0</v>
      </c>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94"/>
      <c r="B160" s="214"/>
      <c r="C160" s="92"/>
      <c r="D160" s="65"/>
      <c r="E160" s="93"/>
      <c r="F160" s="94"/>
      <c r="G160" s="95"/>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94">
        <v>652</v>
      </c>
      <c r="B161" s="199" t="s">
        <v>192</v>
      </c>
      <c r="C161" s="92"/>
      <c r="D161" s="217"/>
      <c r="E161" s="218"/>
      <c r="F161" s="97">
        <f t="shared" ref="F161:F164" si="20">SUM(E161*D161)</f>
        <v>0</v>
      </c>
      <c r="G161" s="95"/>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94"/>
      <c r="B162" s="233" t="s">
        <v>191</v>
      </c>
      <c r="C162" s="235"/>
      <c r="D162" s="196">
        <v>1</v>
      </c>
      <c r="E162" s="96">
        <v>3227</v>
      </c>
      <c r="F162" s="97">
        <f t="shared" si="20"/>
        <v>3227</v>
      </c>
      <c r="G162" s="95"/>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94"/>
      <c r="B163" s="233" t="s">
        <v>191</v>
      </c>
      <c r="C163" s="235"/>
      <c r="D163" s="196">
        <v>1</v>
      </c>
      <c r="E163" s="96">
        <v>1818</v>
      </c>
      <c r="F163" s="97">
        <f t="shared" si="20"/>
        <v>1818</v>
      </c>
      <c r="G163" s="95"/>
      <c r="H163" s="1"/>
      <c r="I163" s="1" t="s">
        <v>202</v>
      </c>
      <c r="J163" s="237">
        <v>-1600</v>
      </c>
      <c r="K163" s="1"/>
      <c r="L163" s="1"/>
      <c r="M163" s="1"/>
      <c r="N163" s="1"/>
      <c r="O163" s="1"/>
      <c r="P163" s="1"/>
      <c r="Q163" s="1"/>
      <c r="R163" s="1"/>
      <c r="S163" s="1"/>
      <c r="T163" s="1"/>
      <c r="U163" s="1"/>
      <c r="V163" s="1"/>
      <c r="W163" s="1"/>
      <c r="X163" s="1"/>
      <c r="Y163" s="1"/>
      <c r="Z163" s="1"/>
    </row>
    <row r="164" spans="1:26" ht="12.75" customHeight="1" x14ac:dyDescent="0.2">
      <c r="A164" s="194"/>
      <c r="B164" s="233" t="s">
        <v>190</v>
      </c>
      <c r="C164" s="92"/>
      <c r="D164" s="196">
        <v>1</v>
      </c>
      <c r="E164" s="96">
        <v>1679.65</v>
      </c>
      <c r="F164" s="97">
        <f t="shared" si="20"/>
        <v>1679.65</v>
      </c>
      <c r="G164" s="95"/>
      <c r="H164" s="1"/>
      <c r="I164" s="234"/>
      <c r="J164" s="1"/>
      <c r="K164" s="1"/>
      <c r="L164" s="1"/>
      <c r="M164" s="1"/>
      <c r="N164" s="1"/>
      <c r="O164" s="1"/>
      <c r="P164" s="1"/>
      <c r="Q164" s="1"/>
      <c r="R164" s="1"/>
      <c r="S164" s="1"/>
      <c r="T164" s="1"/>
      <c r="U164" s="1"/>
      <c r="V164" s="1"/>
      <c r="W164" s="1"/>
      <c r="X164" s="1"/>
      <c r="Y164" s="1"/>
      <c r="Z164" s="1"/>
    </row>
    <row r="165" spans="1:26" ht="12.75" customHeight="1" x14ac:dyDescent="0.2">
      <c r="A165" s="194"/>
      <c r="B165" s="233"/>
      <c r="C165" s="92"/>
      <c r="D165" s="196"/>
      <c r="E165" s="96"/>
      <c r="F165" s="97"/>
      <c r="G165" s="147">
        <f>SUM(F161:F165)</f>
        <v>6724.65</v>
      </c>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94"/>
      <c r="B166" s="214"/>
      <c r="C166" s="92"/>
      <c r="D166" s="65"/>
      <c r="E166" s="93"/>
      <c r="F166" s="94"/>
      <c r="G166" s="95"/>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94">
        <v>653</v>
      </c>
      <c r="B167" s="199" t="s">
        <v>144</v>
      </c>
      <c r="C167" s="92"/>
      <c r="D167" s="196"/>
      <c r="E167" s="96"/>
      <c r="F167" s="97">
        <f t="shared" ref="F167:F170" si="21">SUM(E167*D167)</f>
        <v>0</v>
      </c>
      <c r="G167" s="95"/>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94"/>
      <c r="B168" s="214"/>
      <c r="C168" s="92"/>
      <c r="D168" s="196">
        <v>1</v>
      </c>
      <c r="E168" s="96">
        <v>2450</v>
      </c>
      <c r="F168" s="97">
        <f t="shared" si="21"/>
        <v>2450</v>
      </c>
      <c r="G168" s="95"/>
      <c r="H168" s="1"/>
      <c r="I168" s="1" t="s">
        <v>202</v>
      </c>
      <c r="J168" s="237">
        <v>-4550</v>
      </c>
      <c r="K168" s="1"/>
      <c r="L168" s="1"/>
      <c r="M168" s="1"/>
      <c r="N168" s="1"/>
      <c r="O168" s="1"/>
      <c r="P168" s="1"/>
      <c r="Q168" s="1"/>
      <c r="R168" s="1"/>
      <c r="S168" s="1"/>
      <c r="T168" s="1"/>
      <c r="U168" s="1"/>
      <c r="V168" s="1"/>
      <c r="W168" s="1"/>
      <c r="X168" s="1"/>
      <c r="Y168" s="1"/>
      <c r="Z168" s="1"/>
    </row>
    <row r="169" spans="1:26" ht="12.75" customHeight="1" x14ac:dyDescent="0.2">
      <c r="A169" s="194"/>
      <c r="B169" s="214"/>
      <c r="C169" s="92"/>
      <c r="D169" s="196"/>
      <c r="E169" s="96"/>
      <c r="F169" s="97">
        <f t="shared" si="21"/>
        <v>0</v>
      </c>
      <c r="G169" s="95"/>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94"/>
      <c r="B170" s="214"/>
      <c r="C170" s="92"/>
      <c r="D170" s="196"/>
      <c r="E170" s="96"/>
      <c r="F170" s="97">
        <f t="shared" si="21"/>
        <v>0</v>
      </c>
      <c r="G170" s="147">
        <f>SUM(F167:F170)</f>
        <v>2450</v>
      </c>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94"/>
      <c r="B171" s="214"/>
      <c r="C171" s="92"/>
      <c r="D171" s="65"/>
      <c r="E171" s="93"/>
      <c r="F171" s="124"/>
      <c r="G171" s="125"/>
      <c r="H171" s="1"/>
      <c r="I171" s="1"/>
      <c r="J171" s="1"/>
      <c r="K171" s="1"/>
      <c r="L171" s="1"/>
      <c r="M171" s="1"/>
      <c r="N171" s="1"/>
      <c r="O171" s="1"/>
      <c r="P171" s="1"/>
      <c r="Q171" s="1"/>
      <c r="R171" s="1"/>
      <c r="S171" s="1"/>
      <c r="T171" s="1"/>
      <c r="U171" s="1"/>
      <c r="V171" s="1"/>
      <c r="W171" s="1"/>
      <c r="X171" s="1"/>
      <c r="Y171" s="1"/>
      <c r="Z171" s="1"/>
    </row>
    <row r="172" spans="1:26" ht="19.5" customHeight="1" x14ac:dyDescent="0.2">
      <c r="A172" s="194"/>
      <c r="B172" s="100" t="s">
        <v>97</v>
      </c>
      <c r="C172" s="101"/>
      <c r="D172" s="101"/>
      <c r="E172" s="102"/>
      <c r="F172" s="94"/>
      <c r="G172" s="95"/>
      <c r="H172" s="1"/>
      <c r="I172" s="1"/>
      <c r="J172" s="1"/>
      <c r="K172" s="1"/>
      <c r="L172" s="1"/>
      <c r="M172" s="1"/>
      <c r="N172" s="1"/>
      <c r="O172" s="1"/>
      <c r="P172" s="1"/>
      <c r="Q172" s="1"/>
      <c r="R172" s="1"/>
      <c r="S172" s="1"/>
      <c r="T172" s="1"/>
      <c r="U172" s="1"/>
      <c r="V172" s="1"/>
      <c r="W172" s="1"/>
      <c r="X172" s="1"/>
      <c r="Y172" s="1"/>
      <c r="Z172" s="1"/>
    </row>
    <row r="173" spans="1:26" ht="177.6" customHeight="1" x14ac:dyDescent="0.2">
      <c r="A173" s="194"/>
      <c r="B173" s="253" t="s">
        <v>216</v>
      </c>
      <c r="C173" s="271"/>
      <c r="D173" s="271"/>
      <c r="E173" s="272"/>
      <c r="F173" s="94"/>
      <c r="G173" s="95"/>
      <c r="H173" s="1"/>
      <c r="I173" s="1"/>
      <c r="J173" s="1"/>
      <c r="K173" s="1"/>
      <c r="L173" s="1"/>
      <c r="M173" s="1"/>
      <c r="N173" s="1"/>
      <c r="O173" s="1"/>
      <c r="P173" s="1"/>
      <c r="Q173" s="1"/>
      <c r="R173" s="1"/>
      <c r="S173" s="1"/>
      <c r="T173" s="1"/>
      <c r="U173" s="1"/>
      <c r="V173" s="1"/>
      <c r="W173" s="1"/>
      <c r="X173" s="1"/>
      <c r="Y173" s="1"/>
      <c r="Z173" s="1"/>
    </row>
    <row r="174" spans="1:26" ht="82.15" customHeight="1" x14ac:dyDescent="0.2">
      <c r="A174" s="194"/>
      <c r="B174" s="253" t="s">
        <v>217</v>
      </c>
      <c r="C174" s="254"/>
      <c r="D174" s="254"/>
      <c r="E174" s="255"/>
      <c r="F174" s="94"/>
      <c r="G174" s="95"/>
      <c r="H174" s="1"/>
      <c r="I174" s="1"/>
      <c r="J174" s="1"/>
      <c r="K174" s="1"/>
      <c r="L174" s="1"/>
      <c r="M174" s="1"/>
      <c r="N174" s="1"/>
      <c r="O174" s="1"/>
      <c r="P174" s="1"/>
      <c r="Q174" s="1"/>
      <c r="R174" s="1"/>
      <c r="S174" s="1"/>
      <c r="T174" s="1"/>
      <c r="U174" s="1"/>
      <c r="V174" s="1"/>
      <c r="W174" s="1"/>
      <c r="X174" s="1"/>
      <c r="Y174" s="1"/>
      <c r="Z174" s="1"/>
    </row>
    <row r="175" spans="1:26" ht="48.6" customHeight="1" x14ac:dyDescent="0.2">
      <c r="A175" s="194"/>
      <c r="B175" s="253" t="s">
        <v>218</v>
      </c>
      <c r="C175" s="271"/>
      <c r="D175" s="271"/>
      <c r="E175" s="272"/>
      <c r="F175" s="232"/>
      <c r="G175" s="114"/>
      <c r="H175" s="1"/>
      <c r="I175" s="234"/>
      <c r="J175" s="1"/>
      <c r="K175" s="1"/>
      <c r="L175" s="1"/>
      <c r="M175" s="1"/>
      <c r="N175" s="1"/>
      <c r="O175" s="1"/>
      <c r="P175" s="1"/>
      <c r="Q175" s="1"/>
      <c r="R175" s="1"/>
      <c r="S175" s="1"/>
      <c r="T175" s="1"/>
      <c r="U175" s="1"/>
      <c r="V175" s="1"/>
      <c r="W175" s="1"/>
      <c r="X175" s="1"/>
      <c r="Y175" s="1"/>
      <c r="Z175" s="1"/>
    </row>
    <row r="176" spans="1:26" ht="409.5" customHeight="1" x14ac:dyDescent="0.2">
      <c r="A176" s="194"/>
      <c r="B176" s="253" t="s">
        <v>219</v>
      </c>
      <c r="C176" s="271"/>
      <c r="D176" s="271"/>
      <c r="E176" s="272"/>
      <c r="F176" s="232"/>
      <c r="G176" s="114"/>
      <c r="H176" s="1"/>
      <c r="I176" s="1"/>
      <c r="J176" s="1"/>
      <c r="K176" s="1"/>
      <c r="L176" s="1"/>
      <c r="M176" s="1"/>
      <c r="N176" s="1"/>
      <c r="O176" s="1"/>
      <c r="P176" s="1"/>
      <c r="Q176" s="1"/>
      <c r="R176" s="1"/>
      <c r="S176" s="1"/>
      <c r="T176" s="1"/>
      <c r="U176" s="1"/>
      <c r="V176" s="1"/>
      <c r="W176" s="1"/>
      <c r="X176" s="1"/>
      <c r="Y176" s="1"/>
      <c r="Z176" s="1"/>
    </row>
    <row r="177" spans="1:26" ht="373.5" customHeight="1" x14ac:dyDescent="0.2">
      <c r="A177" s="194"/>
      <c r="B177" s="253"/>
      <c r="C177" s="271"/>
      <c r="D177" s="271"/>
      <c r="E177" s="272"/>
      <c r="F177" s="232"/>
      <c r="G177" s="114"/>
      <c r="H177" s="1"/>
      <c r="I177" s="1"/>
      <c r="J177" s="1"/>
      <c r="K177" s="1"/>
      <c r="L177" s="1"/>
      <c r="M177" s="1"/>
      <c r="N177" s="1"/>
      <c r="O177" s="1"/>
      <c r="P177" s="1"/>
      <c r="Q177" s="1"/>
      <c r="R177" s="1"/>
      <c r="S177" s="1"/>
      <c r="T177" s="1"/>
      <c r="U177" s="1"/>
      <c r="V177" s="1"/>
      <c r="W177" s="1"/>
      <c r="X177" s="1"/>
      <c r="Y177" s="1"/>
      <c r="Z177" s="1"/>
    </row>
    <row r="178" spans="1:26" ht="114" customHeight="1" x14ac:dyDescent="0.2">
      <c r="A178" s="194"/>
      <c r="B178" s="253" t="s">
        <v>201</v>
      </c>
      <c r="C178" s="254"/>
      <c r="D178" s="254"/>
      <c r="E178" s="255"/>
      <c r="F178" s="232"/>
      <c r="G178" s="114"/>
      <c r="H178" s="1"/>
      <c r="I178" s="1"/>
      <c r="J178" s="1"/>
      <c r="K178" s="1"/>
      <c r="L178" s="1"/>
      <c r="M178" s="1"/>
      <c r="N178" s="1"/>
      <c r="O178" s="1"/>
      <c r="P178" s="1"/>
      <c r="Q178" s="1"/>
      <c r="R178" s="1"/>
      <c r="S178" s="1"/>
      <c r="T178" s="1"/>
      <c r="U178" s="1"/>
      <c r="V178" s="1"/>
      <c r="W178" s="1"/>
      <c r="X178" s="1"/>
      <c r="Y178" s="1"/>
      <c r="Z178" s="1"/>
    </row>
    <row r="179" spans="1:26" ht="79.900000000000006" customHeight="1" x14ac:dyDescent="0.2">
      <c r="A179" s="194"/>
      <c r="B179" s="253" t="s">
        <v>195</v>
      </c>
      <c r="C179" s="254"/>
      <c r="D179" s="254"/>
      <c r="E179" s="255"/>
      <c r="F179" s="232"/>
      <c r="G179" s="114"/>
      <c r="H179" s="1"/>
      <c r="I179" s="1"/>
      <c r="J179" s="1"/>
      <c r="K179" s="1"/>
      <c r="L179" s="1"/>
      <c r="M179" s="1"/>
      <c r="N179" s="1"/>
      <c r="O179" s="1"/>
      <c r="P179" s="1"/>
      <c r="Q179" s="1"/>
      <c r="R179" s="1"/>
      <c r="S179" s="1"/>
      <c r="T179" s="1"/>
      <c r="U179" s="1"/>
      <c r="V179" s="1"/>
      <c r="W179" s="1"/>
      <c r="X179" s="1"/>
      <c r="Y179" s="1"/>
      <c r="Z179" s="1"/>
    </row>
    <row r="180" spans="1:26" ht="57" customHeight="1" x14ac:dyDescent="0.2">
      <c r="A180" s="194"/>
      <c r="B180" s="253" t="s">
        <v>196</v>
      </c>
      <c r="C180" s="254"/>
      <c r="D180" s="254"/>
      <c r="E180" s="255"/>
      <c r="F180" s="232"/>
      <c r="G180" s="114"/>
      <c r="H180" s="1"/>
      <c r="I180" s="1"/>
      <c r="J180" s="1"/>
      <c r="K180" s="1"/>
      <c r="L180" s="1"/>
      <c r="M180" s="1"/>
      <c r="N180" s="1"/>
      <c r="O180" s="1"/>
      <c r="P180" s="1"/>
      <c r="Q180" s="1"/>
      <c r="R180" s="1"/>
      <c r="S180" s="1"/>
      <c r="T180" s="1"/>
      <c r="U180" s="1"/>
      <c r="V180" s="1"/>
      <c r="W180" s="1"/>
      <c r="X180" s="1"/>
      <c r="Y180" s="1"/>
      <c r="Z180" s="1"/>
    </row>
    <row r="181" spans="1:26" ht="9" customHeight="1" x14ac:dyDescent="0.2">
      <c r="A181" s="194"/>
      <c r="B181" s="253"/>
      <c r="C181" s="254"/>
      <c r="D181" s="254"/>
      <c r="E181" s="255"/>
      <c r="F181" s="232"/>
      <c r="G181" s="114"/>
      <c r="H181" s="1"/>
      <c r="I181" s="1"/>
      <c r="J181" s="1"/>
      <c r="K181" s="1"/>
      <c r="L181" s="1"/>
      <c r="M181" s="1"/>
      <c r="N181" s="1"/>
      <c r="O181" s="1"/>
      <c r="P181" s="1"/>
      <c r="Q181" s="1"/>
      <c r="R181" s="1"/>
      <c r="S181" s="1"/>
      <c r="T181" s="1"/>
      <c r="U181" s="1"/>
      <c r="V181" s="1"/>
      <c r="W181" s="1"/>
      <c r="X181" s="1"/>
      <c r="Y181" s="1"/>
      <c r="Z181" s="1"/>
    </row>
    <row r="182" spans="1:26" ht="93.6" customHeight="1" x14ac:dyDescent="0.2">
      <c r="A182" s="194"/>
      <c r="B182" s="253" t="s">
        <v>206</v>
      </c>
      <c r="C182" s="254"/>
      <c r="D182" s="254"/>
      <c r="E182" s="255"/>
      <c r="F182" s="232"/>
      <c r="G182" s="114"/>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03"/>
      <c r="B183" s="150"/>
      <c r="C183" s="151"/>
      <c r="D183" s="152"/>
      <c r="E183" s="153" t="s">
        <v>145</v>
      </c>
      <c r="F183" s="107"/>
      <c r="G183" s="107">
        <f>SUM(G131:G174)</f>
        <v>76414.17</v>
      </c>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09">
        <v>800</v>
      </c>
      <c r="B184" s="219" t="s">
        <v>146</v>
      </c>
      <c r="C184" s="110"/>
      <c r="D184" s="110"/>
      <c r="E184" s="155"/>
      <c r="F184" s="112"/>
      <c r="G184" s="95"/>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94"/>
      <c r="B185" s="214"/>
      <c r="C185" s="92"/>
      <c r="D185" s="92"/>
      <c r="E185" s="48"/>
      <c r="F185" s="94"/>
      <c r="G185" s="95"/>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94">
        <v>810</v>
      </c>
      <c r="B186" s="199" t="s">
        <v>147</v>
      </c>
      <c r="C186" s="92"/>
      <c r="D186" s="209">
        <v>1</v>
      </c>
      <c r="E186" s="210">
        <v>2750</v>
      </c>
      <c r="F186" s="97">
        <f t="shared" ref="F186:F189" si="22">SUM(E186*D186)</f>
        <v>2750</v>
      </c>
      <c r="G186" s="95"/>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94"/>
      <c r="B187" s="214"/>
      <c r="C187" s="92"/>
      <c r="D187" s="209"/>
      <c r="E187" s="133"/>
      <c r="F187" s="97">
        <f t="shared" si="22"/>
        <v>0</v>
      </c>
      <c r="G187" s="95"/>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94"/>
      <c r="B188" s="214"/>
      <c r="C188" s="92"/>
      <c r="D188" s="209"/>
      <c r="E188" s="133"/>
      <c r="F188" s="97">
        <f t="shared" si="22"/>
        <v>0</v>
      </c>
      <c r="G188" s="95"/>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94"/>
      <c r="B189" s="214"/>
      <c r="C189" s="92"/>
      <c r="D189" s="209"/>
      <c r="E189" s="133"/>
      <c r="F189" s="97">
        <f t="shared" si="22"/>
        <v>0</v>
      </c>
      <c r="G189" s="147">
        <v>2750</v>
      </c>
      <c r="H189" s="1"/>
      <c r="I189" s="1" t="s">
        <v>202</v>
      </c>
      <c r="J189" s="237">
        <v>-732</v>
      </c>
      <c r="K189" s="1"/>
      <c r="L189" s="1"/>
      <c r="M189" s="1"/>
      <c r="N189" s="1"/>
      <c r="O189" s="1"/>
      <c r="P189" s="1"/>
      <c r="Q189" s="1"/>
      <c r="R189" s="1"/>
      <c r="S189" s="1"/>
      <c r="T189" s="1"/>
      <c r="U189" s="1"/>
      <c r="V189" s="1"/>
      <c r="W189" s="1"/>
      <c r="X189" s="1"/>
      <c r="Y189" s="1"/>
      <c r="Z189" s="1"/>
    </row>
    <row r="190" spans="1:26" ht="12.75" customHeight="1" x14ac:dyDescent="0.2">
      <c r="A190" s="194"/>
      <c r="B190" s="214"/>
      <c r="C190" s="92"/>
      <c r="D190" s="92"/>
      <c r="E190" s="48"/>
      <c r="F190" s="94"/>
      <c r="G190" s="95"/>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94">
        <v>890</v>
      </c>
      <c r="B191" s="199" t="s">
        <v>148</v>
      </c>
      <c r="C191" s="92"/>
      <c r="D191" s="209"/>
      <c r="E191" s="133"/>
      <c r="F191" s="97">
        <f t="shared" ref="F191:F194" si="23">SUM(E191*D191)</f>
        <v>0</v>
      </c>
      <c r="G191" s="95"/>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94"/>
      <c r="B192" s="214"/>
      <c r="C192" s="92"/>
      <c r="D192" s="209"/>
      <c r="E192" s="133"/>
      <c r="F192" s="97">
        <f t="shared" si="23"/>
        <v>0</v>
      </c>
      <c r="G192" s="95"/>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94"/>
      <c r="B193" s="214"/>
      <c r="C193" s="92"/>
      <c r="D193" s="209"/>
      <c r="E193" s="133"/>
      <c r="F193" s="97">
        <f t="shared" si="23"/>
        <v>0</v>
      </c>
      <c r="G193" s="95"/>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94"/>
      <c r="B194" s="214"/>
      <c r="C194" s="92"/>
      <c r="D194" s="209"/>
      <c r="E194" s="133"/>
      <c r="F194" s="97">
        <f t="shared" si="23"/>
        <v>0</v>
      </c>
      <c r="G194" s="147">
        <f>SUM(F191:F194)</f>
        <v>0</v>
      </c>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94"/>
      <c r="B195" s="214"/>
      <c r="C195" s="92"/>
      <c r="D195" s="92"/>
      <c r="E195" s="48"/>
      <c r="F195" s="94"/>
      <c r="G195" s="95"/>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94" t="s">
        <v>149</v>
      </c>
      <c r="B196" s="199" t="s">
        <v>134</v>
      </c>
      <c r="C196" s="92"/>
      <c r="D196" s="209"/>
      <c r="E196" s="133"/>
      <c r="F196" s="97">
        <f t="shared" ref="F196:F199" si="24">SUM(E196*D196)</f>
        <v>0</v>
      </c>
      <c r="G196" s="95"/>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94"/>
      <c r="B197" s="214"/>
      <c r="C197" s="92"/>
      <c r="D197" s="209"/>
      <c r="E197" s="133"/>
      <c r="F197" s="97">
        <f t="shared" si="24"/>
        <v>0</v>
      </c>
      <c r="G197" s="95"/>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94"/>
      <c r="B198" s="214"/>
      <c r="C198" s="92"/>
      <c r="D198" s="209"/>
      <c r="E198" s="133"/>
      <c r="F198" s="97">
        <f t="shared" si="24"/>
        <v>0</v>
      </c>
      <c r="G198" s="95"/>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94"/>
      <c r="B199" s="214"/>
      <c r="C199" s="92"/>
      <c r="D199" s="209"/>
      <c r="E199" s="133"/>
      <c r="F199" s="97">
        <f t="shared" si="24"/>
        <v>0</v>
      </c>
      <c r="G199" s="147">
        <f>SUM(F196:F199)</f>
        <v>0</v>
      </c>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94"/>
      <c r="B200" s="214"/>
      <c r="C200" s="92"/>
      <c r="D200" s="92"/>
      <c r="E200" s="48"/>
      <c r="F200" s="94"/>
      <c r="G200" s="95"/>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94"/>
      <c r="B201" s="214"/>
      <c r="C201" s="123"/>
      <c r="D201" s="92"/>
      <c r="E201" s="48"/>
      <c r="F201" s="124"/>
      <c r="G201" s="125"/>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94"/>
      <c r="B202" s="220" t="s">
        <v>97</v>
      </c>
      <c r="C202" s="157"/>
      <c r="D202" s="157"/>
      <c r="E202" s="158"/>
      <c r="F202" s="94"/>
      <c r="G202" s="95"/>
      <c r="H202" s="1"/>
      <c r="I202" s="1"/>
      <c r="J202" s="1"/>
      <c r="K202" s="1"/>
      <c r="L202" s="1"/>
      <c r="M202" s="1"/>
      <c r="N202" s="1"/>
      <c r="O202" s="1"/>
      <c r="P202" s="1"/>
      <c r="Q202" s="1"/>
      <c r="R202" s="1"/>
      <c r="S202" s="1"/>
      <c r="T202" s="1"/>
      <c r="U202" s="1"/>
      <c r="V202" s="1"/>
      <c r="W202" s="1"/>
      <c r="X202" s="1"/>
      <c r="Y202" s="1"/>
      <c r="Z202" s="1"/>
    </row>
    <row r="203" spans="1:26" ht="30" customHeight="1" x14ac:dyDescent="0.2">
      <c r="A203" s="194"/>
      <c r="B203" s="256" t="s">
        <v>207</v>
      </c>
      <c r="C203" s="257"/>
      <c r="D203" s="257"/>
      <c r="E203" s="257"/>
      <c r="F203" s="94"/>
      <c r="G203" s="95"/>
      <c r="H203" s="1"/>
      <c r="I203" s="1"/>
      <c r="J203" s="1"/>
      <c r="K203" s="1"/>
      <c r="L203" s="1"/>
      <c r="M203" s="1"/>
      <c r="N203" s="1"/>
      <c r="O203" s="1"/>
      <c r="P203" s="1"/>
      <c r="Q203" s="1"/>
      <c r="R203" s="1"/>
      <c r="S203" s="1"/>
      <c r="T203" s="1"/>
      <c r="U203" s="1"/>
      <c r="V203" s="1"/>
      <c r="W203" s="1"/>
      <c r="X203" s="1"/>
      <c r="Y203" s="1"/>
      <c r="Z203" s="1"/>
    </row>
    <row r="204" spans="1:26" ht="29.25" customHeight="1" x14ac:dyDescent="0.2">
      <c r="A204" s="194"/>
      <c r="B204" s="257"/>
      <c r="C204" s="257"/>
      <c r="D204" s="257"/>
      <c r="E204" s="257"/>
      <c r="F204" s="94"/>
      <c r="G204" s="95"/>
      <c r="H204" s="1"/>
      <c r="I204" s="1"/>
      <c r="J204" s="1"/>
      <c r="K204" s="1"/>
      <c r="L204" s="1"/>
      <c r="M204" s="1"/>
      <c r="N204" s="1"/>
      <c r="O204" s="1"/>
      <c r="P204" s="1"/>
      <c r="Q204" s="1"/>
      <c r="R204" s="1"/>
      <c r="S204" s="1"/>
      <c r="T204" s="1"/>
      <c r="U204" s="1"/>
      <c r="V204" s="1"/>
      <c r="W204" s="1"/>
      <c r="X204" s="1"/>
      <c r="Y204" s="1"/>
      <c r="Z204" s="1"/>
    </row>
    <row r="205" spans="1:26" ht="13.5" customHeight="1" x14ac:dyDescent="0.2">
      <c r="A205" s="194"/>
      <c r="B205" s="257"/>
      <c r="C205" s="257"/>
      <c r="D205" s="257"/>
      <c r="E205" s="257"/>
      <c r="F205" s="94"/>
      <c r="G205" s="95"/>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94"/>
      <c r="B206" s="257"/>
      <c r="C206" s="257"/>
      <c r="D206" s="257"/>
      <c r="E206" s="257"/>
      <c r="F206" s="94"/>
      <c r="G206" s="95"/>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94"/>
      <c r="B207" s="221"/>
      <c r="C207" s="122"/>
      <c r="D207" s="122"/>
      <c r="E207" s="106" t="s">
        <v>150</v>
      </c>
      <c r="F207" s="107"/>
      <c r="G207" s="107">
        <f>SUM(G184:G206)</f>
        <v>2750</v>
      </c>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61" t="s">
        <v>151</v>
      </c>
      <c r="B208" s="222"/>
      <c r="C208" s="162"/>
      <c r="D208" s="162"/>
      <c r="E208" s="164"/>
      <c r="F208" s="165"/>
      <c r="G208" s="165">
        <f>G26+G44+G69+G82+G130+G183+G207</f>
        <v>2172983.9955000002</v>
      </c>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66" t="s">
        <v>179</v>
      </c>
      <c r="B209" s="223"/>
      <c r="C209" s="168">
        <v>4.0800000000000003E-2</v>
      </c>
      <c r="D209" s="167"/>
      <c r="E209" s="170"/>
      <c r="F209" s="171"/>
      <c r="G209" s="172"/>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09">
        <v>700</v>
      </c>
      <c r="B210" s="213" t="s">
        <v>153</v>
      </c>
      <c r="C210" s="138"/>
      <c r="D210" s="110"/>
      <c r="E210" s="139"/>
      <c r="F210" s="224"/>
      <c r="G210" s="95"/>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94"/>
      <c r="B211" s="214"/>
      <c r="C211" s="140"/>
      <c r="D211" s="92"/>
      <c r="E211" s="48"/>
      <c r="F211" s="94"/>
      <c r="G211" s="95"/>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94">
        <v>700</v>
      </c>
      <c r="B212" s="199" t="s">
        <v>154</v>
      </c>
      <c r="C212" s="140"/>
      <c r="D212" s="209"/>
      <c r="E212" s="133"/>
      <c r="F212" s="97">
        <f>SUM(E212*D212)</f>
        <v>0</v>
      </c>
      <c r="G212" s="95"/>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94"/>
      <c r="B213" s="214"/>
      <c r="C213" s="140"/>
      <c r="D213" s="92"/>
      <c r="E213" s="48"/>
      <c r="F213" s="94"/>
      <c r="G213" s="95"/>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94">
        <v>730</v>
      </c>
      <c r="B214" s="199" t="s">
        <v>156</v>
      </c>
      <c r="C214" s="140"/>
      <c r="D214" s="209"/>
      <c r="E214" s="133"/>
      <c r="F214" s="97">
        <f>SUM(E214*D214)</f>
        <v>0</v>
      </c>
      <c r="G214" s="95"/>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94"/>
      <c r="B215" s="225"/>
      <c r="C215" s="104"/>
      <c r="D215" s="123"/>
      <c r="E215" s="226"/>
      <c r="F215" s="94"/>
      <c r="G215" s="95"/>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94"/>
      <c r="B216" s="258" t="s">
        <v>97</v>
      </c>
      <c r="C216" s="259"/>
      <c r="D216" s="259"/>
      <c r="E216" s="260"/>
      <c r="F216" s="94"/>
      <c r="G216" s="95"/>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94"/>
      <c r="B217" s="261"/>
      <c r="C217" s="249"/>
      <c r="D217" s="249"/>
      <c r="E217" s="250"/>
      <c r="F217" s="94"/>
      <c r="G217" s="95"/>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94"/>
      <c r="B218" s="248"/>
      <c r="E218" s="247"/>
      <c r="F218" s="94"/>
      <c r="G218" s="95"/>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94"/>
      <c r="B219" s="248"/>
      <c r="E219" s="247"/>
      <c r="F219" s="94"/>
      <c r="G219" s="95"/>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94"/>
      <c r="B220" s="248"/>
      <c r="E220" s="247"/>
      <c r="F220" s="94"/>
      <c r="G220" s="95"/>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94"/>
      <c r="B221" s="262"/>
      <c r="C221" s="263"/>
      <c r="D221" s="263"/>
      <c r="E221" s="264"/>
      <c r="F221" s="94"/>
      <c r="G221" s="147"/>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03"/>
      <c r="B222" s="204"/>
      <c r="C222" s="104"/>
      <c r="D222" s="123"/>
      <c r="E222" s="227" t="s">
        <v>180</v>
      </c>
      <c r="F222" s="180"/>
      <c r="G222" s="228">
        <f>SUM(F212:F214)</f>
        <v>0</v>
      </c>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94" t="s">
        <v>50</v>
      </c>
      <c r="B223" s="199"/>
      <c r="C223" s="140"/>
      <c r="D223" s="92"/>
      <c r="E223" s="48"/>
      <c r="F223" s="94"/>
      <c r="G223" s="95"/>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94">
        <v>900</v>
      </c>
      <c r="B224" s="199" t="s">
        <v>181</v>
      </c>
      <c r="C224" s="140"/>
      <c r="D224" s="209"/>
      <c r="E224" s="133"/>
      <c r="F224" s="97">
        <f t="shared" ref="F224:F227" si="25">SUM(E224*D224)</f>
        <v>0</v>
      </c>
      <c r="G224" s="95"/>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94">
        <v>971</v>
      </c>
      <c r="B225" s="214" t="s">
        <v>182</v>
      </c>
      <c r="C225" s="140"/>
      <c r="D225" s="209"/>
      <c r="E225" s="133"/>
      <c r="F225" s="97">
        <f t="shared" si="25"/>
        <v>0</v>
      </c>
      <c r="G225" s="95"/>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94">
        <v>972</v>
      </c>
      <c r="B226" s="214" t="s">
        <v>183</v>
      </c>
      <c r="C226" s="140"/>
      <c r="D226" s="209"/>
      <c r="E226" s="133"/>
      <c r="F226" s="97">
        <f t="shared" si="25"/>
        <v>0</v>
      </c>
      <c r="G226" s="95"/>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94">
        <v>973</v>
      </c>
      <c r="B227" s="204" t="s">
        <v>184</v>
      </c>
      <c r="C227" s="140"/>
      <c r="D227" s="209"/>
      <c r="E227" s="133"/>
      <c r="F227" s="97">
        <f t="shared" si="25"/>
        <v>0</v>
      </c>
      <c r="G227" s="95"/>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94"/>
      <c r="B228" s="229"/>
      <c r="C228" s="65"/>
      <c r="D228" s="65"/>
      <c r="E228" s="48"/>
      <c r="F228" s="94"/>
      <c r="G228" s="148"/>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94"/>
      <c r="B229" s="100" t="s">
        <v>97</v>
      </c>
      <c r="C229" s="127"/>
      <c r="D229" s="127"/>
      <c r="E229" s="128"/>
      <c r="F229" s="94"/>
      <c r="G229" s="95"/>
      <c r="H229" s="1"/>
      <c r="I229" s="1"/>
      <c r="J229" s="1"/>
      <c r="K229" s="1"/>
      <c r="L229" s="1"/>
      <c r="M229" s="1"/>
      <c r="N229" s="1"/>
      <c r="O229" s="1"/>
      <c r="P229" s="1"/>
      <c r="Q229" s="1"/>
      <c r="R229" s="1"/>
      <c r="S229" s="1"/>
      <c r="T229" s="1"/>
      <c r="U229" s="1"/>
      <c r="V229" s="1"/>
      <c r="W229" s="1"/>
      <c r="X229" s="1"/>
      <c r="Y229" s="1"/>
      <c r="Z229" s="1"/>
    </row>
    <row r="230" spans="1:26" ht="34.5" customHeight="1" x14ac:dyDescent="0.2">
      <c r="A230" s="194"/>
      <c r="B230" s="245"/>
      <c r="E230" s="247"/>
      <c r="F230" s="94"/>
      <c r="G230" s="95"/>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94"/>
      <c r="B231" s="248"/>
      <c r="E231" s="247"/>
      <c r="F231" s="94"/>
      <c r="G231" s="95"/>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94"/>
      <c r="B232" s="248"/>
      <c r="E232" s="247"/>
      <c r="F232" s="94"/>
      <c r="G232" s="95"/>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03"/>
      <c r="B233" s="204"/>
      <c r="C233" s="122"/>
      <c r="D233" s="122"/>
      <c r="E233" s="131" t="s">
        <v>161</v>
      </c>
      <c r="F233" s="107"/>
      <c r="G233" s="107">
        <f>SUM(F224:F227)</f>
        <v>0</v>
      </c>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88"/>
      <c r="B234" s="230"/>
      <c r="C234" s="188"/>
      <c r="D234" s="188"/>
      <c r="E234" s="189" t="s">
        <v>162</v>
      </c>
      <c r="F234" s="190"/>
      <c r="G234" s="190">
        <f>G208+G209+G222+G233</f>
        <v>2172983.9955000002</v>
      </c>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214"/>
      <c r="C235" s="1"/>
      <c r="D235" s="1"/>
      <c r="E235" s="1"/>
      <c r="F235" s="48"/>
      <c r="G235" s="48"/>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214"/>
      <c r="C236" s="1"/>
      <c r="D236" s="1"/>
      <c r="E236" s="1"/>
      <c r="F236" s="48"/>
      <c r="G236" s="48"/>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214"/>
      <c r="C237" s="1"/>
      <c r="D237" s="1"/>
      <c r="E237" s="1"/>
      <c r="F237" s="48"/>
      <c r="G237" s="48"/>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214"/>
      <c r="C238" s="1"/>
      <c r="D238" s="1"/>
      <c r="E238" s="1"/>
      <c r="F238" s="48"/>
      <c r="G238" s="48"/>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214"/>
      <c r="C239" s="1"/>
      <c r="D239" s="1"/>
      <c r="E239" s="1"/>
      <c r="F239" s="48"/>
      <c r="G239" s="48"/>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214"/>
      <c r="C240" s="1"/>
      <c r="D240" s="1"/>
      <c r="E240" s="1"/>
      <c r="F240" s="48"/>
      <c r="G240" s="48"/>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214"/>
      <c r="C241" s="1"/>
      <c r="D241" s="1"/>
      <c r="E241" s="1"/>
      <c r="F241" s="48"/>
      <c r="G241" s="48"/>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214"/>
      <c r="C242" s="1"/>
      <c r="D242" s="1"/>
      <c r="E242" s="1"/>
      <c r="F242" s="48"/>
      <c r="G242" s="48"/>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214"/>
      <c r="C243" s="1"/>
      <c r="D243" s="1"/>
      <c r="E243" s="1"/>
      <c r="F243" s="48"/>
      <c r="G243" s="48"/>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214"/>
      <c r="C244" s="1"/>
      <c r="D244" s="1"/>
      <c r="E244" s="1"/>
      <c r="F244" s="48"/>
      <c r="G244" s="48"/>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214"/>
      <c r="C245" s="1"/>
      <c r="D245" s="1"/>
      <c r="E245" s="1"/>
      <c r="F245" s="48"/>
      <c r="G245" s="48"/>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214"/>
      <c r="C246" s="1"/>
      <c r="D246" s="1"/>
      <c r="E246" s="1"/>
      <c r="F246" s="48"/>
      <c r="G246" s="48"/>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214"/>
      <c r="C247" s="1"/>
      <c r="D247" s="1"/>
      <c r="E247" s="1"/>
      <c r="F247" s="48"/>
      <c r="G247" s="48"/>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214"/>
      <c r="C248" s="1"/>
      <c r="D248" s="1"/>
      <c r="E248" s="1"/>
      <c r="F248" s="48"/>
      <c r="G248" s="48"/>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214"/>
      <c r="C249" s="1"/>
      <c r="D249" s="1"/>
      <c r="E249" s="1"/>
      <c r="F249" s="48"/>
      <c r="G249" s="48"/>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214"/>
      <c r="C250" s="1"/>
      <c r="D250" s="1"/>
      <c r="E250" s="1"/>
      <c r="F250" s="48"/>
      <c r="G250" s="48"/>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214"/>
      <c r="C251" s="1"/>
      <c r="D251" s="1"/>
      <c r="E251" s="1"/>
      <c r="F251" s="48"/>
      <c r="G251" s="48"/>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214"/>
      <c r="C252" s="1"/>
      <c r="D252" s="1"/>
      <c r="E252" s="1"/>
      <c r="F252" s="48"/>
      <c r="G252" s="48"/>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214"/>
      <c r="C253" s="1"/>
      <c r="D253" s="1"/>
      <c r="E253" s="1"/>
      <c r="F253" s="48"/>
      <c r="G253" s="48"/>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214"/>
      <c r="C254" s="1"/>
      <c r="D254" s="1"/>
      <c r="E254" s="1"/>
      <c r="F254" s="48"/>
      <c r="G254" s="48"/>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214"/>
      <c r="C255" s="1"/>
      <c r="D255" s="1"/>
      <c r="E255" s="1"/>
      <c r="F255" s="48"/>
      <c r="G255" s="48"/>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214"/>
      <c r="C256" s="1"/>
      <c r="D256" s="1"/>
      <c r="E256" s="1"/>
      <c r="F256" s="48"/>
      <c r="G256" s="48"/>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214"/>
      <c r="C257" s="1"/>
      <c r="D257" s="1"/>
      <c r="E257" s="1"/>
      <c r="F257" s="48"/>
      <c r="G257" s="48"/>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214"/>
      <c r="C258" s="1"/>
      <c r="D258" s="1"/>
      <c r="E258" s="1"/>
      <c r="F258" s="48"/>
      <c r="G258" s="48"/>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214"/>
      <c r="C259" s="1"/>
      <c r="D259" s="1"/>
      <c r="E259" s="1"/>
      <c r="F259" s="48"/>
      <c r="G259" s="48"/>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214"/>
      <c r="C260" s="1"/>
      <c r="D260" s="1"/>
      <c r="E260" s="1"/>
      <c r="F260" s="48"/>
      <c r="G260" s="48"/>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214"/>
      <c r="C261" s="1"/>
      <c r="D261" s="1"/>
      <c r="E261" s="1"/>
      <c r="F261" s="48"/>
      <c r="G261" s="48"/>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214"/>
      <c r="C262" s="1"/>
      <c r="D262" s="1"/>
      <c r="E262" s="1"/>
      <c r="F262" s="48"/>
      <c r="G262" s="48"/>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214"/>
      <c r="C263" s="1"/>
      <c r="D263" s="1"/>
      <c r="E263" s="1"/>
      <c r="F263" s="48"/>
      <c r="G263" s="48"/>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214"/>
      <c r="C264" s="1"/>
      <c r="D264" s="1"/>
      <c r="E264" s="1"/>
      <c r="F264" s="48"/>
      <c r="G264" s="48"/>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214"/>
      <c r="C265" s="1"/>
      <c r="D265" s="1"/>
      <c r="E265" s="1"/>
      <c r="F265" s="48"/>
      <c r="G265" s="48"/>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214"/>
      <c r="C266" s="1"/>
      <c r="D266" s="1"/>
      <c r="E266" s="1"/>
      <c r="F266" s="48"/>
      <c r="G266" s="48"/>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214"/>
      <c r="C267" s="1"/>
      <c r="D267" s="1"/>
      <c r="E267" s="1"/>
      <c r="F267" s="48"/>
      <c r="G267" s="48"/>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214"/>
      <c r="C268" s="1"/>
      <c r="D268" s="1"/>
      <c r="E268" s="1"/>
      <c r="F268" s="48"/>
      <c r="G268" s="48"/>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214"/>
      <c r="C269" s="1"/>
      <c r="D269" s="1"/>
      <c r="E269" s="1"/>
      <c r="F269" s="48"/>
      <c r="G269" s="48"/>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214"/>
      <c r="C270" s="1"/>
      <c r="D270" s="1"/>
      <c r="E270" s="1"/>
      <c r="F270" s="48"/>
      <c r="G270" s="48"/>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214"/>
      <c r="C271" s="1"/>
      <c r="D271" s="1"/>
      <c r="E271" s="1"/>
      <c r="F271" s="48"/>
      <c r="G271" s="48"/>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214"/>
      <c r="C272" s="1"/>
      <c r="D272" s="1"/>
      <c r="E272" s="1"/>
      <c r="F272" s="48"/>
      <c r="G272" s="48"/>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214"/>
      <c r="C273" s="1"/>
      <c r="D273" s="1"/>
      <c r="E273" s="1"/>
      <c r="F273" s="48"/>
      <c r="G273" s="48"/>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214"/>
      <c r="C274" s="1"/>
      <c r="D274" s="1"/>
      <c r="E274" s="1"/>
      <c r="F274" s="48"/>
      <c r="G274" s="48"/>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214"/>
      <c r="C275" s="1"/>
      <c r="D275" s="1"/>
      <c r="E275" s="1"/>
      <c r="F275" s="48"/>
      <c r="G275" s="48"/>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214"/>
      <c r="C276" s="1"/>
      <c r="D276" s="1"/>
      <c r="E276" s="1"/>
      <c r="F276" s="48"/>
      <c r="G276" s="48"/>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214"/>
      <c r="C277" s="1"/>
      <c r="D277" s="1"/>
      <c r="E277" s="1"/>
      <c r="F277" s="48"/>
      <c r="G277" s="48"/>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214"/>
      <c r="C278" s="1"/>
      <c r="D278" s="1"/>
      <c r="E278" s="1"/>
      <c r="F278" s="48"/>
      <c r="G278" s="48"/>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214"/>
      <c r="C279" s="1"/>
      <c r="D279" s="1"/>
      <c r="E279" s="1"/>
      <c r="F279" s="48"/>
      <c r="G279" s="48"/>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214"/>
      <c r="C280" s="1"/>
      <c r="D280" s="1"/>
      <c r="E280" s="1"/>
      <c r="F280" s="48"/>
      <c r="G280" s="48"/>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214"/>
      <c r="C281" s="1"/>
      <c r="D281" s="1"/>
      <c r="E281" s="1"/>
      <c r="F281" s="48"/>
      <c r="G281" s="48"/>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214"/>
      <c r="C282" s="1"/>
      <c r="D282" s="1"/>
      <c r="E282" s="1"/>
      <c r="F282" s="48"/>
      <c r="G282" s="48"/>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214"/>
      <c r="C283" s="1"/>
      <c r="D283" s="1"/>
      <c r="E283" s="1"/>
      <c r="F283" s="48"/>
      <c r="G283" s="48"/>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214"/>
      <c r="C284" s="1"/>
      <c r="D284" s="1"/>
      <c r="E284" s="1"/>
      <c r="F284" s="48"/>
      <c r="G284" s="48"/>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214"/>
      <c r="C285" s="1"/>
      <c r="D285" s="1"/>
      <c r="E285" s="1"/>
      <c r="F285" s="48"/>
      <c r="G285" s="48"/>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214"/>
      <c r="C286" s="1"/>
      <c r="D286" s="1"/>
      <c r="E286" s="1"/>
      <c r="F286" s="48"/>
      <c r="G286" s="48"/>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214"/>
      <c r="C287" s="1"/>
      <c r="D287" s="1"/>
      <c r="E287" s="1"/>
      <c r="F287" s="48"/>
      <c r="G287" s="48"/>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214"/>
      <c r="C288" s="1"/>
      <c r="D288" s="1"/>
      <c r="E288" s="1"/>
      <c r="F288" s="48"/>
      <c r="G288" s="48"/>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214"/>
      <c r="C289" s="1"/>
      <c r="D289" s="1"/>
      <c r="E289" s="1"/>
      <c r="F289" s="48"/>
      <c r="G289" s="48"/>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214"/>
      <c r="C290" s="1"/>
      <c r="D290" s="1"/>
      <c r="E290" s="1"/>
      <c r="F290" s="48"/>
      <c r="G290" s="48"/>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214"/>
      <c r="C291" s="1"/>
      <c r="D291" s="1"/>
      <c r="E291" s="1"/>
      <c r="F291" s="48"/>
      <c r="G291" s="48"/>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214"/>
      <c r="C292" s="1"/>
      <c r="D292" s="1"/>
      <c r="E292" s="1"/>
      <c r="F292" s="48"/>
      <c r="G292" s="48"/>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214"/>
      <c r="C293" s="1"/>
      <c r="D293" s="1"/>
      <c r="E293" s="1"/>
      <c r="F293" s="48"/>
      <c r="G293" s="48"/>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214"/>
      <c r="C294" s="1"/>
      <c r="D294" s="1"/>
      <c r="E294" s="1"/>
      <c r="F294" s="48"/>
      <c r="G294" s="48"/>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214"/>
      <c r="C295" s="1"/>
      <c r="D295" s="1"/>
      <c r="E295" s="1"/>
      <c r="F295" s="48"/>
      <c r="G295" s="48"/>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214"/>
      <c r="C296" s="1"/>
      <c r="D296" s="1"/>
      <c r="E296" s="1"/>
      <c r="F296" s="48"/>
      <c r="G296" s="48"/>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214"/>
      <c r="C297" s="1"/>
      <c r="D297" s="1"/>
      <c r="E297" s="1"/>
      <c r="F297" s="48"/>
      <c r="G297" s="48"/>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214"/>
      <c r="C298" s="1"/>
      <c r="D298" s="1"/>
      <c r="E298" s="1"/>
      <c r="F298" s="48"/>
      <c r="G298" s="48"/>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214"/>
      <c r="C299" s="1"/>
      <c r="D299" s="1"/>
      <c r="E299" s="1"/>
      <c r="F299" s="48"/>
      <c r="G299" s="48"/>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214"/>
      <c r="C300" s="1"/>
      <c r="D300" s="1"/>
      <c r="E300" s="1"/>
      <c r="F300" s="48"/>
      <c r="G300" s="48"/>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214"/>
      <c r="C301" s="1"/>
      <c r="D301" s="1"/>
      <c r="E301" s="1"/>
      <c r="F301" s="48"/>
      <c r="G301" s="48"/>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214"/>
      <c r="C302" s="1"/>
      <c r="D302" s="1"/>
      <c r="E302" s="1"/>
      <c r="F302" s="48"/>
      <c r="G302" s="48"/>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214"/>
      <c r="C303" s="1"/>
      <c r="D303" s="1"/>
      <c r="E303" s="1"/>
      <c r="F303" s="48"/>
      <c r="G303" s="48"/>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214"/>
      <c r="C304" s="1"/>
      <c r="D304" s="1"/>
      <c r="E304" s="1"/>
      <c r="F304" s="48"/>
      <c r="G304" s="48"/>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214"/>
      <c r="C305" s="1"/>
      <c r="D305" s="1"/>
      <c r="E305" s="1"/>
      <c r="F305" s="48"/>
      <c r="G305" s="48"/>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214"/>
      <c r="C306" s="1"/>
      <c r="D306" s="1"/>
      <c r="E306" s="1"/>
      <c r="F306" s="48"/>
      <c r="G306" s="48"/>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214"/>
      <c r="C307" s="1"/>
      <c r="D307" s="1"/>
      <c r="E307" s="1"/>
      <c r="F307" s="48"/>
      <c r="G307" s="48"/>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214"/>
      <c r="C308" s="1"/>
      <c r="D308" s="1"/>
      <c r="E308" s="1"/>
      <c r="F308" s="48"/>
      <c r="G308" s="48"/>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214"/>
      <c r="C309" s="1"/>
      <c r="D309" s="1"/>
      <c r="E309" s="1"/>
      <c r="F309" s="48"/>
      <c r="G309" s="48"/>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214"/>
      <c r="C310" s="1"/>
      <c r="D310" s="1"/>
      <c r="E310" s="1"/>
      <c r="F310" s="48"/>
      <c r="G310" s="48"/>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214"/>
      <c r="C311" s="1"/>
      <c r="D311" s="1"/>
      <c r="E311" s="1"/>
      <c r="F311" s="48"/>
      <c r="G311" s="48"/>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214"/>
      <c r="C312" s="1"/>
      <c r="D312" s="1"/>
      <c r="E312" s="1"/>
      <c r="F312" s="48"/>
      <c r="G312" s="48"/>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214"/>
      <c r="C313" s="1"/>
      <c r="D313" s="1"/>
      <c r="E313" s="1"/>
      <c r="F313" s="48"/>
      <c r="G313" s="48"/>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214"/>
      <c r="C314" s="1"/>
      <c r="D314" s="1"/>
      <c r="E314" s="1"/>
      <c r="F314" s="48"/>
      <c r="G314" s="48"/>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214"/>
      <c r="C315" s="1"/>
      <c r="D315" s="1"/>
      <c r="E315" s="1"/>
      <c r="F315" s="48"/>
      <c r="G315" s="48"/>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214"/>
      <c r="C316" s="1"/>
      <c r="D316" s="1"/>
      <c r="E316" s="1"/>
      <c r="F316" s="48"/>
      <c r="G316" s="48"/>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214"/>
      <c r="C317" s="1"/>
      <c r="D317" s="1"/>
      <c r="E317" s="1"/>
      <c r="F317" s="48"/>
      <c r="G317" s="48"/>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214"/>
      <c r="C318" s="1"/>
      <c r="D318" s="1"/>
      <c r="E318" s="1"/>
      <c r="F318" s="48"/>
      <c r="G318" s="48"/>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214"/>
      <c r="C319" s="1"/>
      <c r="D319" s="1"/>
      <c r="E319" s="1"/>
      <c r="F319" s="48"/>
      <c r="G319" s="48"/>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214"/>
      <c r="C320" s="1"/>
      <c r="D320" s="1"/>
      <c r="E320" s="1"/>
      <c r="F320" s="48"/>
      <c r="G320" s="48"/>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214"/>
      <c r="C321" s="1"/>
      <c r="D321" s="1"/>
      <c r="E321" s="1"/>
      <c r="F321" s="48"/>
      <c r="G321" s="48"/>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214"/>
      <c r="C322" s="1"/>
      <c r="D322" s="1"/>
      <c r="E322" s="1"/>
      <c r="F322" s="48"/>
      <c r="G322" s="48"/>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214"/>
      <c r="C323" s="1"/>
      <c r="D323" s="1"/>
      <c r="E323" s="1"/>
      <c r="F323" s="48"/>
      <c r="G323" s="48"/>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214"/>
      <c r="C324" s="1"/>
      <c r="D324" s="1"/>
      <c r="E324" s="1"/>
      <c r="F324" s="48"/>
      <c r="G324" s="48"/>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214"/>
      <c r="C325" s="1"/>
      <c r="D325" s="1"/>
      <c r="E325" s="1"/>
      <c r="F325" s="48"/>
      <c r="G325" s="48"/>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214"/>
      <c r="C326" s="1"/>
      <c r="D326" s="1"/>
      <c r="E326" s="1"/>
      <c r="F326" s="48"/>
      <c r="G326" s="48"/>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214"/>
      <c r="C327" s="1"/>
      <c r="D327" s="1"/>
      <c r="E327" s="1"/>
      <c r="F327" s="48"/>
      <c r="G327" s="48"/>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214"/>
      <c r="C328" s="1"/>
      <c r="D328" s="1"/>
      <c r="E328" s="1"/>
      <c r="F328" s="48"/>
      <c r="G328" s="48"/>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214"/>
      <c r="C329" s="1"/>
      <c r="D329" s="1"/>
      <c r="E329" s="1"/>
      <c r="F329" s="48"/>
      <c r="G329" s="48"/>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214"/>
      <c r="C330" s="1"/>
      <c r="D330" s="1"/>
      <c r="E330" s="1"/>
      <c r="F330" s="48"/>
      <c r="G330" s="48"/>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214"/>
      <c r="C331" s="1"/>
      <c r="D331" s="1"/>
      <c r="E331" s="1"/>
      <c r="F331" s="48"/>
      <c r="G331" s="48"/>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214"/>
      <c r="C332" s="1"/>
      <c r="D332" s="1"/>
      <c r="E332" s="1"/>
      <c r="F332" s="48"/>
      <c r="G332" s="48"/>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214"/>
      <c r="C333" s="1"/>
      <c r="D333" s="1"/>
      <c r="E333" s="1"/>
      <c r="F333" s="48"/>
      <c r="G333" s="48"/>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214"/>
      <c r="C334" s="1"/>
      <c r="D334" s="1"/>
      <c r="E334" s="1"/>
      <c r="F334" s="48"/>
      <c r="G334" s="48"/>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214"/>
      <c r="C335" s="1"/>
      <c r="D335" s="1"/>
      <c r="E335" s="1"/>
      <c r="F335" s="48"/>
      <c r="G335" s="48"/>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214"/>
      <c r="C336" s="1"/>
      <c r="D336" s="1"/>
      <c r="E336" s="1"/>
      <c r="F336" s="48"/>
      <c r="G336" s="48"/>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214"/>
      <c r="C337" s="1"/>
      <c r="D337" s="1"/>
      <c r="E337" s="1"/>
      <c r="F337" s="48"/>
      <c r="G337" s="48"/>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214"/>
      <c r="C338" s="1"/>
      <c r="D338" s="1"/>
      <c r="E338" s="1"/>
      <c r="F338" s="48"/>
      <c r="G338" s="48"/>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214"/>
      <c r="C339" s="1"/>
      <c r="D339" s="1"/>
      <c r="E339" s="1"/>
      <c r="F339" s="48"/>
      <c r="G339" s="48"/>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214"/>
      <c r="C340" s="1"/>
      <c r="D340" s="1"/>
      <c r="E340" s="1"/>
      <c r="F340" s="48"/>
      <c r="G340" s="48"/>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214"/>
      <c r="C341" s="1"/>
      <c r="D341" s="1"/>
      <c r="E341" s="1"/>
      <c r="F341" s="48"/>
      <c r="G341" s="48"/>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214"/>
      <c r="C342" s="1"/>
      <c r="D342" s="1"/>
      <c r="E342" s="1"/>
      <c r="F342" s="48"/>
      <c r="G342" s="48"/>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214"/>
      <c r="C343" s="1"/>
      <c r="D343" s="1"/>
      <c r="E343" s="1"/>
      <c r="F343" s="48"/>
      <c r="G343" s="48"/>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214"/>
      <c r="C344" s="1"/>
      <c r="D344" s="1"/>
      <c r="E344" s="1"/>
      <c r="F344" s="48"/>
      <c r="G344" s="48"/>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214"/>
      <c r="C345" s="1"/>
      <c r="D345" s="1"/>
      <c r="E345" s="1"/>
      <c r="F345" s="48"/>
      <c r="G345" s="48"/>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214"/>
      <c r="C346" s="1"/>
      <c r="D346" s="1"/>
      <c r="E346" s="1"/>
      <c r="F346" s="48"/>
      <c r="G346" s="48"/>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214"/>
      <c r="C347" s="1"/>
      <c r="D347" s="1"/>
      <c r="E347" s="1"/>
      <c r="F347" s="48"/>
      <c r="G347" s="48"/>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214"/>
      <c r="C348" s="1"/>
      <c r="D348" s="1"/>
      <c r="E348" s="1"/>
      <c r="F348" s="48"/>
      <c r="G348" s="48"/>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214"/>
      <c r="C349" s="1"/>
      <c r="D349" s="1"/>
      <c r="E349" s="1"/>
      <c r="F349" s="48"/>
      <c r="G349" s="48"/>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214"/>
      <c r="C350" s="1"/>
      <c r="D350" s="1"/>
      <c r="E350" s="1"/>
      <c r="F350" s="48"/>
      <c r="G350" s="48"/>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214"/>
      <c r="C351" s="1"/>
      <c r="D351" s="1"/>
      <c r="E351" s="1"/>
      <c r="F351" s="48"/>
      <c r="G351" s="48"/>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214"/>
      <c r="C352" s="1"/>
      <c r="D352" s="1"/>
      <c r="E352" s="1"/>
      <c r="F352" s="48"/>
      <c r="G352" s="48"/>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214"/>
      <c r="C353" s="1"/>
      <c r="D353" s="1"/>
      <c r="E353" s="1"/>
      <c r="F353" s="48"/>
      <c r="G353" s="48"/>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214"/>
      <c r="C354" s="1"/>
      <c r="D354" s="1"/>
      <c r="E354" s="1"/>
      <c r="F354" s="48"/>
      <c r="G354" s="48"/>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214"/>
      <c r="C355" s="1"/>
      <c r="D355" s="1"/>
      <c r="E355" s="1"/>
      <c r="F355" s="48"/>
      <c r="G355" s="48"/>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214"/>
      <c r="C356" s="1"/>
      <c r="D356" s="1"/>
      <c r="E356" s="1"/>
      <c r="F356" s="48"/>
      <c r="G356" s="48"/>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214"/>
      <c r="C357" s="1"/>
      <c r="D357" s="1"/>
      <c r="E357" s="1"/>
      <c r="F357" s="48"/>
      <c r="G357" s="48"/>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214"/>
      <c r="C358" s="1"/>
      <c r="D358" s="1"/>
      <c r="E358" s="1"/>
      <c r="F358" s="48"/>
      <c r="G358" s="48"/>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214"/>
      <c r="C359" s="1"/>
      <c r="D359" s="1"/>
      <c r="E359" s="1"/>
      <c r="F359" s="48"/>
      <c r="G359" s="48"/>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214"/>
      <c r="C360" s="1"/>
      <c r="D360" s="1"/>
      <c r="E360" s="1"/>
      <c r="F360" s="48"/>
      <c r="G360" s="48"/>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214"/>
      <c r="C361" s="1"/>
      <c r="D361" s="1"/>
      <c r="E361" s="1"/>
      <c r="F361" s="48"/>
      <c r="G361" s="48"/>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214"/>
      <c r="C362" s="1"/>
      <c r="D362" s="1"/>
      <c r="E362" s="1"/>
      <c r="F362" s="48"/>
      <c r="G362" s="48"/>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214"/>
      <c r="C363" s="1"/>
      <c r="D363" s="1"/>
      <c r="E363" s="1"/>
      <c r="F363" s="48"/>
      <c r="G363" s="48"/>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214"/>
      <c r="C364" s="1"/>
      <c r="D364" s="1"/>
      <c r="E364" s="1"/>
      <c r="F364" s="48"/>
      <c r="G364" s="48"/>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214"/>
      <c r="C365" s="1"/>
      <c r="D365" s="1"/>
      <c r="E365" s="1"/>
      <c r="F365" s="48"/>
      <c r="G365" s="48"/>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214"/>
      <c r="C366" s="1"/>
      <c r="D366" s="1"/>
      <c r="E366" s="1"/>
      <c r="F366" s="48"/>
      <c r="G366" s="48"/>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214"/>
      <c r="C367" s="1"/>
      <c r="D367" s="1"/>
      <c r="E367" s="1"/>
      <c r="F367" s="48"/>
      <c r="G367" s="48"/>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214"/>
      <c r="C368" s="1"/>
      <c r="D368" s="1"/>
      <c r="E368" s="1"/>
      <c r="F368" s="48"/>
      <c r="G368" s="48"/>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214"/>
      <c r="C369" s="1"/>
      <c r="D369" s="1"/>
      <c r="E369" s="1"/>
      <c r="F369" s="48"/>
      <c r="G369" s="48"/>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214"/>
      <c r="C370" s="1"/>
      <c r="D370" s="1"/>
      <c r="E370" s="1"/>
      <c r="F370" s="48"/>
      <c r="G370" s="48"/>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214"/>
      <c r="C371" s="1"/>
      <c r="D371" s="1"/>
      <c r="E371" s="1"/>
      <c r="F371" s="48"/>
      <c r="G371" s="48"/>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214"/>
      <c r="C372" s="1"/>
      <c r="D372" s="1"/>
      <c r="E372" s="1"/>
      <c r="F372" s="48"/>
      <c r="G372" s="48"/>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214"/>
      <c r="C373" s="1"/>
      <c r="D373" s="1"/>
      <c r="E373" s="1"/>
      <c r="F373" s="48"/>
      <c r="G373" s="48"/>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214"/>
      <c r="C374" s="1"/>
      <c r="D374" s="1"/>
      <c r="E374" s="1"/>
      <c r="F374" s="48"/>
      <c r="G374" s="48"/>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214"/>
      <c r="C375" s="1"/>
      <c r="D375" s="1"/>
      <c r="E375" s="1"/>
      <c r="F375" s="48"/>
      <c r="G375" s="48"/>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214"/>
      <c r="C376" s="1"/>
      <c r="D376" s="1"/>
      <c r="E376" s="1"/>
      <c r="F376" s="48"/>
      <c r="G376" s="48"/>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214"/>
      <c r="C377" s="1"/>
      <c r="D377" s="1"/>
      <c r="E377" s="1"/>
      <c r="F377" s="48"/>
      <c r="G377" s="48"/>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214"/>
      <c r="C378" s="1"/>
      <c r="D378" s="1"/>
      <c r="E378" s="1"/>
      <c r="F378" s="48"/>
      <c r="G378" s="48"/>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214"/>
      <c r="C379" s="1"/>
      <c r="D379" s="1"/>
      <c r="E379" s="1"/>
      <c r="F379" s="48"/>
      <c r="G379" s="48"/>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214"/>
      <c r="C380" s="1"/>
      <c r="D380" s="1"/>
      <c r="E380" s="1"/>
      <c r="F380" s="48"/>
      <c r="G380" s="48"/>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214"/>
      <c r="C381" s="1"/>
      <c r="D381" s="1"/>
      <c r="E381" s="1"/>
      <c r="F381" s="48"/>
      <c r="G381" s="48"/>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214"/>
      <c r="C382" s="1"/>
      <c r="D382" s="1"/>
      <c r="E382" s="1"/>
      <c r="F382" s="48"/>
      <c r="G382" s="48"/>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214"/>
      <c r="C383" s="1"/>
      <c r="D383" s="1"/>
      <c r="E383" s="1"/>
      <c r="F383" s="48"/>
      <c r="G383" s="48"/>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214"/>
      <c r="C384" s="1"/>
      <c r="D384" s="1"/>
      <c r="E384" s="1"/>
      <c r="F384" s="48"/>
      <c r="G384" s="48"/>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214"/>
      <c r="C385" s="1"/>
      <c r="D385" s="1"/>
      <c r="E385" s="1"/>
      <c r="F385" s="48"/>
      <c r="G385" s="48"/>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214"/>
      <c r="C386" s="1"/>
      <c r="D386" s="1"/>
      <c r="E386" s="1"/>
      <c r="F386" s="48"/>
      <c r="G386" s="48"/>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214"/>
      <c r="C387" s="1"/>
      <c r="D387" s="1"/>
      <c r="E387" s="1"/>
      <c r="F387" s="48"/>
      <c r="G387" s="48"/>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214"/>
      <c r="C388" s="1"/>
      <c r="D388" s="1"/>
      <c r="E388" s="1"/>
      <c r="F388" s="48"/>
      <c r="G388" s="48"/>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214"/>
      <c r="C389" s="1"/>
      <c r="D389" s="1"/>
      <c r="E389" s="1"/>
      <c r="F389" s="48"/>
      <c r="G389" s="48"/>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214"/>
      <c r="C390" s="1"/>
      <c r="D390" s="1"/>
      <c r="E390" s="1"/>
      <c r="F390" s="48"/>
      <c r="G390" s="48"/>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214"/>
      <c r="C391" s="1"/>
      <c r="D391" s="1"/>
      <c r="E391" s="1"/>
      <c r="F391" s="48"/>
      <c r="G391" s="48"/>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214"/>
      <c r="C392" s="1"/>
      <c r="D392" s="1"/>
      <c r="E392" s="1"/>
      <c r="F392" s="48"/>
      <c r="G392" s="48"/>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214"/>
      <c r="C393" s="1"/>
      <c r="D393" s="1"/>
      <c r="E393" s="1"/>
      <c r="F393" s="48"/>
      <c r="G393" s="48"/>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214"/>
      <c r="C394" s="1"/>
      <c r="D394" s="1"/>
      <c r="E394" s="1"/>
      <c r="F394" s="48"/>
      <c r="G394" s="48"/>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214"/>
      <c r="C395" s="1"/>
      <c r="D395" s="1"/>
      <c r="E395" s="1"/>
      <c r="F395" s="48"/>
      <c r="G395" s="48"/>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214"/>
      <c r="C396" s="1"/>
      <c r="D396" s="1"/>
      <c r="E396" s="1"/>
      <c r="F396" s="48"/>
      <c r="G396" s="48"/>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214"/>
      <c r="C397" s="1"/>
      <c r="D397" s="1"/>
      <c r="E397" s="1"/>
      <c r="F397" s="48"/>
      <c r="G397" s="48"/>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214"/>
      <c r="C398" s="1"/>
      <c r="D398" s="1"/>
      <c r="E398" s="1"/>
      <c r="F398" s="48"/>
      <c r="G398" s="48"/>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214"/>
      <c r="C399" s="1"/>
      <c r="D399" s="1"/>
      <c r="E399" s="1"/>
      <c r="F399" s="48"/>
      <c r="G399" s="48"/>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214"/>
      <c r="C400" s="1"/>
      <c r="D400" s="1"/>
      <c r="E400" s="1"/>
      <c r="F400" s="48"/>
      <c r="G400" s="48"/>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214"/>
      <c r="C401" s="1"/>
      <c r="D401" s="1"/>
      <c r="E401" s="1"/>
      <c r="F401" s="48"/>
      <c r="G401" s="48"/>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214"/>
      <c r="C402" s="1"/>
      <c r="D402" s="1"/>
      <c r="E402" s="1"/>
      <c r="F402" s="48"/>
      <c r="G402" s="48"/>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214"/>
      <c r="C403" s="1"/>
      <c r="D403" s="1"/>
      <c r="E403" s="1"/>
      <c r="F403" s="48"/>
      <c r="G403" s="48"/>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214"/>
      <c r="C404" s="1"/>
      <c r="D404" s="1"/>
      <c r="E404" s="1"/>
      <c r="F404" s="48"/>
      <c r="G404" s="48"/>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214"/>
      <c r="C405" s="1"/>
      <c r="D405" s="1"/>
      <c r="E405" s="1"/>
      <c r="F405" s="48"/>
      <c r="G405" s="48"/>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214"/>
      <c r="C406" s="1"/>
      <c r="D406" s="1"/>
      <c r="E406" s="1"/>
      <c r="F406" s="48"/>
      <c r="G406" s="48"/>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214"/>
      <c r="C407" s="1"/>
      <c r="D407" s="1"/>
      <c r="E407" s="1"/>
      <c r="F407" s="48"/>
      <c r="G407" s="48"/>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214"/>
      <c r="C408" s="1"/>
      <c r="D408" s="1"/>
      <c r="E408" s="1"/>
      <c r="F408" s="48"/>
      <c r="G408" s="48"/>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214"/>
      <c r="C409" s="1"/>
      <c r="D409" s="1"/>
      <c r="E409" s="1"/>
      <c r="F409" s="48"/>
      <c r="G409" s="48"/>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214"/>
      <c r="C410" s="1"/>
      <c r="D410" s="1"/>
      <c r="E410" s="1"/>
      <c r="F410" s="48"/>
      <c r="G410" s="48"/>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214"/>
      <c r="C411" s="1"/>
      <c r="D411" s="1"/>
      <c r="E411" s="1"/>
      <c r="F411" s="48"/>
      <c r="G411" s="48"/>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214"/>
      <c r="C412" s="1"/>
      <c r="D412" s="1"/>
      <c r="E412" s="1"/>
      <c r="F412" s="48"/>
      <c r="G412" s="48"/>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214"/>
      <c r="C413" s="1"/>
      <c r="D413" s="1"/>
      <c r="E413" s="1"/>
      <c r="F413" s="48"/>
      <c r="G413" s="48"/>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214"/>
      <c r="C414" s="1"/>
      <c r="D414" s="1"/>
      <c r="E414" s="1"/>
      <c r="F414" s="48"/>
      <c r="G414" s="48"/>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214"/>
      <c r="C415" s="1"/>
      <c r="D415" s="1"/>
      <c r="E415" s="1"/>
      <c r="F415" s="48"/>
      <c r="G415" s="48"/>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214"/>
      <c r="C416" s="1"/>
      <c r="D416" s="1"/>
      <c r="E416" s="1"/>
      <c r="F416" s="48"/>
      <c r="G416" s="48"/>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214"/>
      <c r="C417" s="1"/>
      <c r="D417" s="1"/>
      <c r="E417" s="1"/>
      <c r="F417" s="48"/>
      <c r="G417" s="48"/>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214"/>
      <c r="C418" s="1"/>
      <c r="D418" s="1"/>
      <c r="E418" s="1"/>
      <c r="F418" s="48"/>
      <c r="G418" s="48"/>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214"/>
      <c r="C419" s="1"/>
      <c r="D419" s="1"/>
      <c r="E419" s="1"/>
      <c r="F419" s="48"/>
      <c r="G419" s="48"/>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214"/>
      <c r="C420" s="1"/>
      <c r="D420" s="1"/>
      <c r="E420" s="1"/>
      <c r="F420" s="48"/>
      <c r="G420" s="48"/>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214"/>
      <c r="C421" s="1"/>
      <c r="D421" s="1"/>
      <c r="E421" s="1"/>
      <c r="F421" s="48"/>
      <c r="G421" s="48"/>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214"/>
      <c r="C422" s="1"/>
      <c r="D422" s="1"/>
      <c r="E422" s="1"/>
      <c r="F422" s="48"/>
      <c r="G422" s="48"/>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214"/>
      <c r="C423" s="1"/>
      <c r="D423" s="1"/>
      <c r="E423" s="1"/>
      <c r="F423" s="48"/>
      <c r="G423" s="48"/>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214"/>
      <c r="C424" s="1"/>
      <c r="D424" s="1"/>
      <c r="E424" s="1"/>
      <c r="F424" s="48"/>
      <c r="G424" s="48"/>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214"/>
      <c r="C425" s="1"/>
      <c r="D425" s="1"/>
      <c r="E425" s="1"/>
      <c r="F425" s="48"/>
      <c r="G425" s="48"/>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214"/>
      <c r="C426" s="1"/>
      <c r="D426" s="1"/>
      <c r="E426" s="1"/>
      <c r="F426" s="48"/>
      <c r="G426" s="48"/>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214"/>
      <c r="C427" s="1"/>
      <c r="D427" s="1"/>
      <c r="E427" s="1"/>
      <c r="F427" s="48"/>
      <c r="G427" s="48"/>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214"/>
      <c r="C428" s="1"/>
      <c r="D428" s="1"/>
      <c r="E428" s="1"/>
      <c r="F428" s="48"/>
      <c r="G428" s="48"/>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214"/>
      <c r="C429" s="1"/>
      <c r="D429" s="1"/>
      <c r="E429" s="1"/>
      <c r="F429" s="48"/>
      <c r="G429" s="48"/>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214"/>
      <c r="C430" s="1"/>
      <c r="D430" s="1"/>
      <c r="E430" s="1"/>
      <c r="F430" s="48"/>
      <c r="G430" s="48"/>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214"/>
      <c r="C431" s="1"/>
      <c r="D431" s="1"/>
      <c r="E431" s="1"/>
      <c r="F431" s="48"/>
      <c r="G431" s="48"/>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214"/>
      <c r="C432" s="1"/>
      <c r="D432" s="1"/>
      <c r="E432" s="1"/>
      <c r="F432" s="48"/>
      <c r="G432" s="48"/>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214"/>
      <c r="C433" s="1"/>
      <c r="D433" s="1"/>
      <c r="E433" s="1"/>
      <c r="F433" s="48"/>
      <c r="G433" s="48"/>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214"/>
      <c r="C434" s="1"/>
      <c r="D434" s="1"/>
      <c r="E434" s="1"/>
      <c r="F434" s="48"/>
      <c r="G434" s="48"/>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214"/>
      <c r="C435" s="1"/>
      <c r="D435" s="1"/>
      <c r="E435" s="1"/>
      <c r="F435" s="48"/>
      <c r="G435" s="48"/>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214"/>
      <c r="C436" s="1"/>
      <c r="D436" s="1"/>
      <c r="E436" s="1"/>
      <c r="F436" s="48"/>
      <c r="G436" s="48"/>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214"/>
      <c r="C437" s="1"/>
      <c r="D437" s="1"/>
      <c r="E437" s="1"/>
      <c r="F437" s="48"/>
      <c r="G437" s="48"/>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214"/>
      <c r="C438" s="1"/>
      <c r="D438" s="1"/>
      <c r="E438" s="1"/>
      <c r="F438" s="48"/>
      <c r="G438" s="48"/>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214"/>
      <c r="C439" s="1"/>
      <c r="D439" s="1"/>
      <c r="E439" s="1"/>
      <c r="F439" s="48"/>
      <c r="G439" s="48"/>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214"/>
      <c r="C440" s="1"/>
      <c r="D440" s="1"/>
      <c r="E440" s="1"/>
      <c r="F440" s="48"/>
      <c r="G440" s="48"/>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214"/>
      <c r="C441" s="1"/>
      <c r="D441" s="1"/>
      <c r="E441" s="1"/>
      <c r="F441" s="48"/>
      <c r="G441" s="48"/>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214"/>
      <c r="C442" s="1"/>
      <c r="D442" s="1"/>
      <c r="E442" s="1"/>
      <c r="F442" s="48"/>
      <c r="G442" s="48"/>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214"/>
      <c r="C443" s="1"/>
      <c r="D443" s="1"/>
      <c r="E443" s="1"/>
      <c r="F443" s="48"/>
      <c r="G443" s="48"/>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214"/>
      <c r="C444" s="1"/>
      <c r="D444" s="1"/>
      <c r="E444" s="1"/>
      <c r="F444" s="48"/>
      <c r="G444" s="48"/>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214"/>
      <c r="C445" s="1"/>
      <c r="D445" s="1"/>
      <c r="E445" s="1"/>
      <c r="F445" s="48"/>
      <c r="G445" s="48"/>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214"/>
      <c r="C446" s="1"/>
      <c r="D446" s="1"/>
      <c r="E446" s="1"/>
      <c r="F446" s="48"/>
      <c r="G446" s="48"/>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214"/>
      <c r="C447" s="1"/>
      <c r="D447" s="1"/>
      <c r="E447" s="1"/>
      <c r="F447" s="48"/>
      <c r="G447" s="48"/>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214"/>
      <c r="C448" s="1"/>
      <c r="D448" s="1"/>
      <c r="E448" s="1"/>
      <c r="F448" s="48"/>
      <c r="G448" s="48"/>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214"/>
      <c r="C449" s="1"/>
      <c r="D449" s="1"/>
      <c r="E449" s="1"/>
      <c r="F449" s="48"/>
      <c r="G449" s="48"/>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214"/>
      <c r="C450" s="1"/>
      <c r="D450" s="1"/>
      <c r="E450" s="1"/>
      <c r="F450" s="48"/>
      <c r="G450" s="48"/>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214"/>
      <c r="C451" s="1"/>
      <c r="D451" s="1"/>
      <c r="E451" s="1"/>
      <c r="F451" s="48"/>
      <c r="G451" s="48"/>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214"/>
      <c r="C452" s="1"/>
      <c r="D452" s="1"/>
      <c r="E452" s="1"/>
      <c r="F452" s="48"/>
      <c r="G452" s="48"/>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214"/>
      <c r="C453" s="1"/>
      <c r="D453" s="1"/>
      <c r="E453" s="1"/>
      <c r="F453" s="48"/>
      <c r="G453" s="48"/>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214"/>
      <c r="C454" s="1"/>
      <c r="D454" s="1"/>
      <c r="E454" s="1"/>
      <c r="F454" s="48"/>
      <c r="G454" s="48"/>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214"/>
      <c r="C455" s="1"/>
      <c r="D455" s="1"/>
      <c r="E455" s="1"/>
      <c r="F455" s="48"/>
      <c r="G455" s="48"/>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214"/>
      <c r="C456" s="1"/>
      <c r="D456" s="1"/>
      <c r="E456" s="1"/>
      <c r="F456" s="48"/>
      <c r="G456" s="48"/>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214"/>
      <c r="C457" s="1"/>
      <c r="D457" s="1"/>
      <c r="E457" s="1"/>
      <c r="F457" s="48"/>
      <c r="G457" s="48"/>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214"/>
      <c r="C458" s="1"/>
      <c r="D458" s="1"/>
      <c r="E458" s="1"/>
      <c r="F458" s="48"/>
      <c r="G458" s="48"/>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214"/>
      <c r="C459" s="1"/>
      <c r="D459" s="1"/>
      <c r="E459" s="1"/>
      <c r="F459" s="48"/>
      <c r="G459" s="48"/>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214"/>
      <c r="C460" s="1"/>
      <c r="D460" s="1"/>
      <c r="E460" s="1"/>
      <c r="F460" s="48"/>
      <c r="G460" s="48"/>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214"/>
      <c r="C461" s="1"/>
      <c r="D461" s="1"/>
      <c r="E461" s="1"/>
      <c r="F461" s="48"/>
      <c r="G461" s="48"/>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214"/>
      <c r="C462" s="1"/>
      <c r="D462" s="1"/>
      <c r="E462" s="1"/>
      <c r="F462" s="48"/>
      <c r="G462" s="48"/>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214"/>
      <c r="C463" s="1"/>
      <c r="D463" s="1"/>
      <c r="E463" s="1"/>
      <c r="F463" s="48"/>
      <c r="G463" s="48"/>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214"/>
      <c r="C464" s="1"/>
      <c r="D464" s="1"/>
      <c r="E464" s="1"/>
      <c r="F464" s="48"/>
      <c r="G464" s="48"/>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214"/>
      <c r="C465" s="1"/>
      <c r="D465" s="1"/>
      <c r="E465" s="1"/>
      <c r="F465" s="48"/>
      <c r="G465" s="48"/>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214"/>
      <c r="C466" s="1"/>
      <c r="D466" s="1"/>
      <c r="E466" s="1"/>
      <c r="F466" s="48"/>
      <c r="G466" s="48"/>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214"/>
      <c r="C467" s="1"/>
      <c r="D467" s="1"/>
      <c r="E467" s="1"/>
      <c r="F467" s="48"/>
      <c r="G467" s="48"/>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214"/>
      <c r="C468" s="1"/>
      <c r="D468" s="1"/>
      <c r="E468" s="1"/>
      <c r="F468" s="48"/>
      <c r="G468" s="48"/>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214"/>
      <c r="C469" s="1"/>
      <c r="D469" s="1"/>
      <c r="E469" s="1"/>
      <c r="F469" s="48"/>
      <c r="G469" s="48"/>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214"/>
      <c r="C470" s="1"/>
      <c r="D470" s="1"/>
      <c r="E470" s="1"/>
      <c r="F470" s="48"/>
      <c r="G470" s="48"/>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214"/>
      <c r="C471" s="1"/>
      <c r="D471" s="1"/>
      <c r="E471" s="1"/>
      <c r="F471" s="48"/>
      <c r="G471" s="48"/>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214"/>
      <c r="C472" s="1"/>
      <c r="D472" s="1"/>
      <c r="E472" s="1"/>
      <c r="F472" s="48"/>
      <c r="G472" s="48"/>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214"/>
      <c r="C473" s="1"/>
      <c r="D473" s="1"/>
      <c r="E473" s="1"/>
      <c r="F473" s="48"/>
      <c r="G473" s="48"/>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214"/>
      <c r="C474" s="1"/>
      <c r="D474" s="1"/>
      <c r="E474" s="1"/>
      <c r="F474" s="48"/>
      <c r="G474" s="48"/>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214"/>
      <c r="C475" s="1"/>
      <c r="D475" s="1"/>
      <c r="E475" s="1"/>
      <c r="F475" s="48"/>
      <c r="G475" s="48"/>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214"/>
      <c r="C476" s="1"/>
      <c r="D476" s="1"/>
      <c r="E476" s="1"/>
      <c r="F476" s="48"/>
      <c r="G476" s="48"/>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214"/>
      <c r="C477" s="1"/>
      <c r="D477" s="1"/>
      <c r="E477" s="1"/>
      <c r="F477" s="48"/>
      <c r="G477" s="48"/>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214"/>
      <c r="C478" s="1"/>
      <c r="D478" s="1"/>
      <c r="E478" s="1"/>
      <c r="F478" s="48"/>
      <c r="G478" s="48"/>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214"/>
      <c r="C479" s="1"/>
      <c r="D479" s="1"/>
      <c r="E479" s="1"/>
      <c r="F479" s="48"/>
      <c r="G479" s="48"/>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214"/>
      <c r="C480" s="1"/>
      <c r="D480" s="1"/>
      <c r="E480" s="1"/>
      <c r="F480" s="48"/>
      <c r="G480" s="48"/>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214"/>
      <c r="C481" s="1"/>
      <c r="D481" s="1"/>
      <c r="E481" s="1"/>
      <c r="F481" s="48"/>
      <c r="G481" s="48"/>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214"/>
      <c r="C482" s="1"/>
      <c r="D482" s="1"/>
      <c r="E482" s="1"/>
      <c r="F482" s="48"/>
      <c r="G482" s="48"/>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214"/>
      <c r="C483" s="1"/>
      <c r="D483" s="1"/>
      <c r="E483" s="1"/>
      <c r="F483" s="48"/>
      <c r="G483" s="48"/>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214"/>
      <c r="C484" s="1"/>
      <c r="D484" s="1"/>
      <c r="E484" s="1"/>
      <c r="F484" s="48"/>
      <c r="G484" s="48"/>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214"/>
      <c r="C485" s="1"/>
      <c r="D485" s="1"/>
      <c r="E485" s="1"/>
      <c r="F485" s="48"/>
      <c r="G485" s="48"/>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214"/>
      <c r="C486" s="1"/>
      <c r="D486" s="1"/>
      <c r="E486" s="1"/>
      <c r="F486" s="48"/>
      <c r="G486" s="48"/>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214"/>
      <c r="C487" s="1"/>
      <c r="D487" s="1"/>
      <c r="E487" s="1"/>
      <c r="F487" s="48"/>
      <c r="G487" s="48"/>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214"/>
      <c r="C488" s="1"/>
      <c r="D488" s="1"/>
      <c r="E488" s="1"/>
      <c r="F488" s="48"/>
      <c r="G488" s="48"/>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214"/>
      <c r="C489" s="1"/>
      <c r="D489" s="1"/>
      <c r="E489" s="1"/>
      <c r="F489" s="48"/>
      <c r="G489" s="48"/>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214"/>
      <c r="C490" s="1"/>
      <c r="D490" s="1"/>
      <c r="E490" s="1"/>
      <c r="F490" s="48"/>
      <c r="G490" s="48"/>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214"/>
      <c r="C491" s="1"/>
      <c r="D491" s="1"/>
      <c r="E491" s="1"/>
      <c r="F491" s="48"/>
      <c r="G491" s="48"/>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214"/>
      <c r="C492" s="1"/>
      <c r="D492" s="1"/>
      <c r="E492" s="1"/>
      <c r="F492" s="48"/>
      <c r="G492" s="48"/>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214"/>
      <c r="C493" s="1"/>
      <c r="D493" s="1"/>
      <c r="E493" s="1"/>
      <c r="F493" s="48"/>
      <c r="G493" s="48"/>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214"/>
      <c r="C494" s="1"/>
      <c r="D494" s="1"/>
      <c r="E494" s="1"/>
      <c r="F494" s="48"/>
      <c r="G494" s="48"/>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214"/>
      <c r="C495" s="1"/>
      <c r="D495" s="1"/>
      <c r="E495" s="1"/>
      <c r="F495" s="48"/>
      <c r="G495" s="48"/>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214"/>
      <c r="C496" s="1"/>
      <c r="D496" s="1"/>
      <c r="E496" s="1"/>
      <c r="F496" s="48"/>
      <c r="G496" s="48"/>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214"/>
      <c r="C497" s="1"/>
      <c r="D497" s="1"/>
      <c r="E497" s="1"/>
      <c r="F497" s="48"/>
      <c r="G497" s="48"/>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214"/>
      <c r="C498" s="1"/>
      <c r="D498" s="1"/>
      <c r="E498" s="1"/>
      <c r="F498" s="48"/>
      <c r="G498" s="48"/>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214"/>
      <c r="C499" s="1"/>
      <c r="D499" s="1"/>
      <c r="E499" s="1"/>
      <c r="F499" s="48"/>
      <c r="G499" s="48"/>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214"/>
      <c r="C500" s="1"/>
      <c r="D500" s="1"/>
      <c r="E500" s="1"/>
      <c r="F500" s="48"/>
      <c r="G500" s="48"/>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214"/>
      <c r="C501" s="1"/>
      <c r="D501" s="1"/>
      <c r="E501" s="1"/>
      <c r="F501" s="48"/>
      <c r="G501" s="48"/>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214"/>
      <c r="C502" s="1"/>
      <c r="D502" s="1"/>
      <c r="E502" s="1"/>
      <c r="F502" s="48"/>
      <c r="G502" s="48"/>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214"/>
      <c r="C503" s="1"/>
      <c r="D503" s="1"/>
      <c r="E503" s="1"/>
      <c r="F503" s="48"/>
      <c r="G503" s="48"/>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214"/>
      <c r="C504" s="1"/>
      <c r="D504" s="1"/>
      <c r="E504" s="1"/>
      <c r="F504" s="48"/>
      <c r="G504" s="48"/>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214"/>
      <c r="C505" s="1"/>
      <c r="D505" s="1"/>
      <c r="E505" s="1"/>
      <c r="F505" s="48"/>
      <c r="G505" s="48"/>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214"/>
      <c r="C506" s="1"/>
      <c r="D506" s="1"/>
      <c r="E506" s="1"/>
      <c r="F506" s="48"/>
      <c r="G506" s="48"/>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214"/>
      <c r="C507" s="1"/>
      <c r="D507" s="1"/>
      <c r="E507" s="1"/>
      <c r="F507" s="48"/>
      <c r="G507" s="48"/>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214"/>
      <c r="C508" s="1"/>
      <c r="D508" s="1"/>
      <c r="E508" s="1"/>
      <c r="F508" s="48"/>
      <c r="G508" s="48"/>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214"/>
      <c r="C509" s="1"/>
      <c r="D509" s="1"/>
      <c r="E509" s="1"/>
      <c r="F509" s="48"/>
      <c r="G509" s="48"/>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214"/>
      <c r="C510" s="1"/>
      <c r="D510" s="1"/>
      <c r="E510" s="1"/>
      <c r="F510" s="48"/>
      <c r="G510" s="48"/>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214"/>
      <c r="C511" s="1"/>
      <c r="D511" s="1"/>
      <c r="E511" s="1"/>
      <c r="F511" s="48"/>
      <c r="G511" s="48"/>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214"/>
      <c r="C512" s="1"/>
      <c r="D512" s="1"/>
      <c r="E512" s="1"/>
      <c r="F512" s="48"/>
      <c r="G512" s="48"/>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214"/>
      <c r="C513" s="1"/>
      <c r="D513" s="1"/>
      <c r="E513" s="1"/>
      <c r="F513" s="48"/>
      <c r="G513" s="48"/>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214"/>
      <c r="C514" s="1"/>
      <c r="D514" s="1"/>
      <c r="E514" s="1"/>
      <c r="F514" s="48"/>
      <c r="G514" s="48"/>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214"/>
      <c r="C515" s="1"/>
      <c r="D515" s="1"/>
      <c r="E515" s="1"/>
      <c r="F515" s="48"/>
      <c r="G515" s="48"/>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214"/>
      <c r="C516" s="1"/>
      <c r="D516" s="1"/>
      <c r="E516" s="1"/>
      <c r="F516" s="48"/>
      <c r="G516" s="48"/>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214"/>
      <c r="C517" s="1"/>
      <c r="D517" s="1"/>
      <c r="E517" s="1"/>
      <c r="F517" s="48"/>
      <c r="G517" s="48"/>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214"/>
      <c r="C518" s="1"/>
      <c r="D518" s="1"/>
      <c r="E518" s="1"/>
      <c r="F518" s="48"/>
      <c r="G518" s="48"/>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214"/>
      <c r="C519" s="1"/>
      <c r="D519" s="1"/>
      <c r="E519" s="1"/>
      <c r="F519" s="48"/>
      <c r="G519" s="48"/>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214"/>
      <c r="C520" s="1"/>
      <c r="D520" s="1"/>
      <c r="E520" s="1"/>
      <c r="F520" s="48"/>
      <c r="G520" s="48"/>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214"/>
      <c r="C521" s="1"/>
      <c r="D521" s="1"/>
      <c r="E521" s="1"/>
      <c r="F521" s="48"/>
      <c r="G521" s="48"/>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214"/>
      <c r="C522" s="1"/>
      <c r="D522" s="1"/>
      <c r="E522" s="1"/>
      <c r="F522" s="48"/>
      <c r="G522" s="48"/>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214"/>
      <c r="C523" s="1"/>
      <c r="D523" s="1"/>
      <c r="E523" s="1"/>
      <c r="F523" s="48"/>
      <c r="G523" s="48"/>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214"/>
      <c r="C524" s="1"/>
      <c r="D524" s="1"/>
      <c r="E524" s="1"/>
      <c r="F524" s="48"/>
      <c r="G524" s="48"/>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214"/>
      <c r="C525" s="1"/>
      <c r="D525" s="1"/>
      <c r="E525" s="1"/>
      <c r="F525" s="48"/>
      <c r="G525" s="48"/>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214"/>
      <c r="C526" s="1"/>
      <c r="D526" s="1"/>
      <c r="E526" s="1"/>
      <c r="F526" s="48"/>
      <c r="G526" s="48"/>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214"/>
      <c r="C527" s="1"/>
      <c r="D527" s="1"/>
      <c r="E527" s="1"/>
      <c r="F527" s="48"/>
      <c r="G527" s="48"/>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214"/>
      <c r="C528" s="1"/>
      <c r="D528" s="1"/>
      <c r="E528" s="1"/>
      <c r="F528" s="48"/>
      <c r="G528" s="48"/>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214"/>
      <c r="C529" s="1"/>
      <c r="D529" s="1"/>
      <c r="E529" s="1"/>
      <c r="F529" s="48"/>
      <c r="G529" s="48"/>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214"/>
      <c r="C530" s="1"/>
      <c r="D530" s="1"/>
      <c r="E530" s="1"/>
      <c r="F530" s="48"/>
      <c r="G530" s="48"/>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214"/>
      <c r="C531" s="1"/>
      <c r="D531" s="1"/>
      <c r="E531" s="1"/>
      <c r="F531" s="48"/>
      <c r="G531" s="48"/>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214"/>
      <c r="C532" s="1"/>
      <c r="D532" s="1"/>
      <c r="E532" s="1"/>
      <c r="F532" s="48"/>
      <c r="G532" s="48"/>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214"/>
      <c r="C533" s="1"/>
      <c r="D533" s="1"/>
      <c r="E533" s="1"/>
      <c r="F533" s="48"/>
      <c r="G533" s="48"/>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214"/>
      <c r="C534" s="1"/>
      <c r="D534" s="1"/>
      <c r="E534" s="1"/>
      <c r="F534" s="48"/>
      <c r="G534" s="48"/>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214"/>
      <c r="C535" s="1"/>
      <c r="D535" s="1"/>
      <c r="E535" s="1"/>
      <c r="F535" s="48"/>
      <c r="G535" s="48"/>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214"/>
      <c r="C536" s="1"/>
      <c r="D536" s="1"/>
      <c r="E536" s="1"/>
      <c r="F536" s="48"/>
      <c r="G536" s="48"/>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214"/>
      <c r="C537" s="1"/>
      <c r="D537" s="1"/>
      <c r="E537" s="1"/>
      <c r="F537" s="48"/>
      <c r="G537" s="48"/>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214"/>
      <c r="C538" s="1"/>
      <c r="D538" s="1"/>
      <c r="E538" s="1"/>
      <c r="F538" s="48"/>
      <c r="G538" s="48"/>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214"/>
      <c r="C539" s="1"/>
      <c r="D539" s="1"/>
      <c r="E539" s="1"/>
      <c r="F539" s="48"/>
      <c r="G539" s="48"/>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214"/>
      <c r="C540" s="1"/>
      <c r="D540" s="1"/>
      <c r="E540" s="1"/>
      <c r="F540" s="48"/>
      <c r="G540" s="48"/>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214"/>
      <c r="C541" s="1"/>
      <c r="D541" s="1"/>
      <c r="E541" s="1"/>
      <c r="F541" s="48"/>
      <c r="G541" s="48"/>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214"/>
      <c r="C542" s="1"/>
      <c r="D542" s="1"/>
      <c r="E542" s="1"/>
      <c r="F542" s="48"/>
      <c r="G542" s="48"/>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214"/>
      <c r="C543" s="1"/>
      <c r="D543" s="1"/>
      <c r="E543" s="1"/>
      <c r="F543" s="48"/>
      <c r="G543" s="48"/>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214"/>
      <c r="C544" s="1"/>
      <c r="D544" s="1"/>
      <c r="E544" s="1"/>
      <c r="F544" s="48"/>
      <c r="G544" s="48"/>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214"/>
      <c r="C545" s="1"/>
      <c r="D545" s="1"/>
      <c r="E545" s="1"/>
      <c r="F545" s="48"/>
      <c r="G545" s="48"/>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214"/>
      <c r="C546" s="1"/>
      <c r="D546" s="1"/>
      <c r="E546" s="1"/>
      <c r="F546" s="48"/>
      <c r="G546" s="48"/>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214"/>
      <c r="C547" s="1"/>
      <c r="D547" s="1"/>
      <c r="E547" s="1"/>
      <c r="F547" s="48"/>
      <c r="G547" s="48"/>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214"/>
      <c r="C548" s="1"/>
      <c r="D548" s="1"/>
      <c r="E548" s="1"/>
      <c r="F548" s="48"/>
      <c r="G548" s="48"/>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214"/>
      <c r="C549" s="1"/>
      <c r="D549" s="1"/>
      <c r="E549" s="1"/>
      <c r="F549" s="48"/>
      <c r="G549" s="48"/>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214"/>
      <c r="C550" s="1"/>
      <c r="D550" s="1"/>
      <c r="E550" s="1"/>
      <c r="F550" s="48"/>
      <c r="G550" s="48"/>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214"/>
      <c r="C551" s="1"/>
      <c r="D551" s="1"/>
      <c r="E551" s="1"/>
      <c r="F551" s="48"/>
      <c r="G551" s="48"/>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214"/>
      <c r="C552" s="1"/>
      <c r="D552" s="1"/>
      <c r="E552" s="1"/>
      <c r="F552" s="48"/>
      <c r="G552" s="48"/>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214"/>
      <c r="C553" s="1"/>
      <c r="D553" s="1"/>
      <c r="E553" s="1"/>
      <c r="F553" s="48"/>
      <c r="G553" s="48"/>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214"/>
      <c r="C554" s="1"/>
      <c r="D554" s="1"/>
      <c r="E554" s="1"/>
      <c r="F554" s="48"/>
      <c r="G554" s="48"/>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214"/>
      <c r="C555" s="1"/>
      <c r="D555" s="1"/>
      <c r="E555" s="1"/>
      <c r="F555" s="48"/>
      <c r="G555" s="48"/>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214"/>
      <c r="C556" s="1"/>
      <c r="D556" s="1"/>
      <c r="E556" s="1"/>
      <c r="F556" s="48"/>
      <c r="G556" s="48"/>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214"/>
      <c r="C557" s="1"/>
      <c r="D557" s="1"/>
      <c r="E557" s="1"/>
      <c r="F557" s="48"/>
      <c r="G557" s="48"/>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214"/>
      <c r="C558" s="1"/>
      <c r="D558" s="1"/>
      <c r="E558" s="1"/>
      <c r="F558" s="48"/>
      <c r="G558" s="48"/>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214"/>
      <c r="C559" s="1"/>
      <c r="D559" s="1"/>
      <c r="E559" s="1"/>
      <c r="F559" s="48"/>
      <c r="G559" s="48"/>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214"/>
      <c r="C560" s="1"/>
      <c r="D560" s="1"/>
      <c r="E560" s="1"/>
      <c r="F560" s="48"/>
      <c r="G560" s="48"/>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214"/>
      <c r="C561" s="1"/>
      <c r="D561" s="1"/>
      <c r="E561" s="1"/>
      <c r="F561" s="48"/>
      <c r="G561" s="48"/>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214"/>
      <c r="C562" s="1"/>
      <c r="D562" s="1"/>
      <c r="E562" s="1"/>
      <c r="F562" s="48"/>
      <c r="G562" s="48"/>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214"/>
      <c r="C563" s="1"/>
      <c r="D563" s="1"/>
      <c r="E563" s="1"/>
      <c r="F563" s="48"/>
      <c r="G563" s="48"/>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214"/>
      <c r="C564" s="1"/>
      <c r="D564" s="1"/>
      <c r="E564" s="1"/>
      <c r="F564" s="48"/>
      <c r="G564" s="48"/>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214"/>
      <c r="C565" s="1"/>
      <c r="D565" s="1"/>
      <c r="E565" s="1"/>
      <c r="F565" s="48"/>
      <c r="G565" s="48"/>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214"/>
      <c r="C566" s="1"/>
      <c r="D566" s="1"/>
      <c r="E566" s="1"/>
      <c r="F566" s="48"/>
      <c r="G566" s="48"/>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214"/>
      <c r="C567" s="1"/>
      <c r="D567" s="1"/>
      <c r="E567" s="1"/>
      <c r="F567" s="48"/>
      <c r="G567" s="48"/>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214"/>
      <c r="C568" s="1"/>
      <c r="D568" s="1"/>
      <c r="E568" s="1"/>
      <c r="F568" s="48"/>
      <c r="G568" s="48"/>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214"/>
      <c r="C569" s="1"/>
      <c r="D569" s="1"/>
      <c r="E569" s="1"/>
      <c r="F569" s="48"/>
      <c r="G569" s="48"/>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214"/>
      <c r="C570" s="1"/>
      <c r="D570" s="1"/>
      <c r="E570" s="1"/>
      <c r="F570" s="48"/>
      <c r="G570" s="48"/>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214"/>
      <c r="C571" s="1"/>
      <c r="D571" s="1"/>
      <c r="E571" s="1"/>
      <c r="F571" s="48"/>
      <c r="G571" s="48"/>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214"/>
      <c r="C572" s="1"/>
      <c r="D572" s="1"/>
      <c r="E572" s="1"/>
      <c r="F572" s="48"/>
      <c r="G572" s="48"/>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214"/>
      <c r="C573" s="1"/>
      <c r="D573" s="1"/>
      <c r="E573" s="1"/>
      <c r="F573" s="48"/>
      <c r="G573" s="48"/>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214"/>
      <c r="C574" s="1"/>
      <c r="D574" s="1"/>
      <c r="E574" s="1"/>
      <c r="F574" s="48"/>
      <c r="G574" s="48"/>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214"/>
      <c r="C575" s="1"/>
      <c r="D575" s="1"/>
      <c r="E575" s="1"/>
      <c r="F575" s="48"/>
      <c r="G575" s="48"/>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214"/>
      <c r="C576" s="1"/>
      <c r="D576" s="1"/>
      <c r="E576" s="1"/>
      <c r="F576" s="48"/>
      <c r="G576" s="48"/>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214"/>
      <c r="C577" s="1"/>
      <c r="D577" s="1"/>
      <c r="E577" s="1"/>
      <c r="F577" s="48"/>
      <c r="G577" s="48"/>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214"/>
      <c r="C578" s="1"/>
      <c r="D578" s="1"/>
      <c r="E578" s="1"/>
      <c r="F578" s="48"/>
      <c r="G578" s="48"/>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214"/>
      <c r="C579" s="1"/>
      <c r="D579" s="1"/>
      <c r="E579" s="1"/>
      <c r="F579" s="48"/>
      <c r="G579" s="48"/>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214"/>
      <c r="C580" s="1"/>
      <c r="D580" s="1"/>
      <c r="E580" s="1"/>
      <c r="F580" s="48"/>
      <c r="G580" s="48"/>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214"/>
      <c r="C581" s="1"/>
      <c r="D581" s="1"/>
      <c r="E581" s="1"/>
      <c r="F581" s="48"/>
      <c r="G581" s="48"/>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214"/>
      <c r="C582" s="1"/>
      <c r="D582" s="1"/>
      <c r="E582" s="1"/>
      <c r="F582" s="48"/>
      <c r="G582" s="48"/>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214"/>
      <c r="C583" s="1"/>
      <c r="D583" s="1"/>
      <c r="E583" s="1"/>
      <c r="F583" s="48"/>
      <c r="G583" s="48"/>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214"/>
      <c r="C584" s="1"/>
      <c r="D584" s="1"/>
      <c r="E584" s="1"/>
      <c r="F584" s="48"/>
      <c r="G584" s="48"/>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214"/>
      <c r="C585" s="1"/>
      <c r="D585" s="1"/>
      <c r="E585" s="1"/>
      <c r="F585" s="48"/>
      <c r="G585" s="48"/>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214"/>
      <c r="C586" s="1"/>
      <c r="D586" s="1"/>
      <c r="E586" s="1"/>
      <c r="F586" s="48"/>
      <c r="G586" s="48"/>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214"/>
      <c r="C587" s="1"/>
      <c r="D587" s="1"/>
      <c r="E587" s="1"/>
      <c r="F587" s="48"/>
      <c r="G587" s="48"/>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214"/>
      <c r="C588" s="1"/>
      <c r="D588" s="1"/>
      <c r="E588" s="1"/>
      <c r="F588" s="48"/>
      <c r="G588" s="48"/>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214"/>
      <c r="C589" s="1"/>
      <c r="D589" s="1"/>
      <c r="E589" s="1"/>
      <c r="F589" s="48"/>
      <c r="G589" s="48"/>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214"/>
      <c r="C590" s="1"/>
      <c r="D590" s="1"/>
      <c r="E590" s="1"/>
      <c r="F590" s="48"/>
      <c r="G590" s="48"/>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214"/>
      <c r="C591" s="1"/>
      <c r="D591" s="1"/>
      <c r="E591" s="1"/>
      <c r="F591" s="48"/>
      <c r="G591" s="48"/>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214"/>
      <c r="C592" s="1"/>
      <c r="D592" s="1"/>
      <c r="E592" s="1"/>
      <c r="F592" s="48"/>
      <c r="G592" s="48"/>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214"/>
      <c r="C593" s="1"/>
      <c r="D593" s="1"/>
      <c r="E593" s="1"/>
      <c r="F593" s="48"/>
      <c r="G593" s="48"/>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214"/>
      <c r="C594" s="1"/>
      <c r="D594" s="1"/>
      <c r="E594" s="1"/>
      <c r="F594" s="48"/>
      <c r="G594" s="48"/>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214"/>
      <c r="C595" s="1"/>
      <c r="D595" s="1"/>
      <c r="E595" s="1"/>
      <c r="F595" s="48"/>
      <c r="G595" s="48"/>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214"/>
      <c r="C596" s="1"/>
      <c r="D596" s="1"/>
      <c r="E596" s="1"/>
      <c r="F596" s="48"/>
      <c r="G596" s="48"/>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214"/>
      <c r="C597" s="1"/>
      <c r="D597" s="1"/>
      <c r="E597" s="1"/>
      <c r="F597" s="48"/>
      <c r="G597" s="48"/>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214"/>
      <c r="C598" s="1"/>
      <c r="D598" s="1"/>
      <c r="E598" s="1"/>
      <c r="F598" s="48"/>
      <c r="G598" s="48"/>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214"/>
      <c r="C599" s="1"/>
      <c r="D599" s="1"/>
      <c r="E599" s="1"/>
      <c r="F599" s="48"/>
      <c r="G599" s="48"/>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214"/>
      <c r="C600" s="1"/>
      <c r="D600" s="1"/>
      <c r="E600" s="1"/>
      <c r="F600" s="48"/>
      <c r="G600" s="48"/>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214"/>
      <c r="C601" s="1"/>
      <c r="D601" s="1"/>
      <c r="E601" s="1"/>
      <c r="F601" s="48"/>
      <c r="G601" s="48"/>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214"/>
      <c r="C602" s="1"/>
      <c r="D602" s="1"/>
      <c r="E602" s="1"/>
      <c r="F602" s="48"/>
      <c r="G602" s="48"/>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214"/>
      <c r="C603" s="1"/>
      <c r="D603" s="1"/>
      <c r="E603" s="1"/>
      <c r="F603" s="48"/>
      <c r="G603" s="48"/>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214"/>
      <c r="C604" s="1"/>
      <c r="D604" s="1"/>
      <c r="E604" s="1"/>
      <c r="F604" s="48"/>
      <c r="G604" s="48"/>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214"/>
      <c r="C605" s="1"/>
      <c r="D605" s="1"/>
      <c r="E605" s="1"/>
      <c r="F605" s="48"/>
      <c r="G605" s="48"/>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214"/>
      <c r="C606" s="1"/>
      <c r="D606" s="1"/>
      <c r="E606" s="1"/>
      <c r="F606" s="48"/>
      <c r="G606" s="48"/>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214"/>
      <c r="C607" s="1"/>
      <c r="D607" s="1"/>
      <c r="E607" s="1"/>
      <c r="F607" s="48"/>
      <c r="G607" s="48"/>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214"/>
      <c r="C608" s="1"/>
      <c r="D608" s="1"/>
      <c r="E608" s="1"/>
      <c r="F608" s="48"/>
      <c r="G608" s="48"/>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214"/>
      <c r="C609" s="1"/>
      <c r="D609" s="1"/>
      <c r="E609" s="1"/>
      <c r="F609" s="48"/>
      <c r="G609" s="48"/>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214"/>
      <c r="C610" s="1"/>
      <c r="D610" s="1"/>
      <c r="E610" s="1"/>
      <c r="F610" s="48"/>
      <c r="G610" s="48"/>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214"/>
      <c r="C611" s="1"/>
      <c r="D611" s="1"/>
      <c r="E611" s="1"/>
      <c r="F611" s="48"/>
      <c r="G611" s="48"/>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214"/>
      <c r="C612" s="1"/>
      <c r="D612" s="1"/>
      <c r="E612" s="1"/>
      <c r="F612" s="48"/>
      <c r="G612" s="48"/>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214"/>
      <c r="C613" s="1"/>
      <c r="D613" s="1"/>
      <c r="E613" s="1"/>
      <c r="F613" s="48"/>
      <c r="G613" s="48"/>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214"/>
      <c r="C614" s="1"/>
      <c r="D614" s="1"/>
      <c r="E614" s="1"/>
      <c r="F614" s="48"/>
      <c r="G614" s="48"/>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214"/>
      <c r="C615" s="1"/>
      <c r="D615" s="1"/>
      <c r="E615" s="1"/>
      <c r="F615" s="48"/>
      <c r="G615" s="48"/>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214"/>
      <c r="C616" s="1"/>
      <c r="D616" s="1"/>
      <c r="E616" s="1"/>
      <c r="F616" s="48"/>
      <c r="G616" s="48"/>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214"/>
      <c r="C617" s="1"/>
      <c r="D617" s="1"/>
      <c r="E617" s="1"/>
      <c r="F617" s="48"/>
      <c r="G617" s="48"/>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214"/>
      <c r="C618" s="1"/>
      <c r="D618" s="1"/>
      <c r="E618" s="1"/>
      <c r="F618" s="48"/>
      <c r="G618" s="48"/>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214"/>
      <c r="C619" s="1"/>
      <c r="D619" s="1"/>
      <c r="E619" s="1"/>
      <c r="F619" s="48"/>
      <c r="G619" s="48"/>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214"/>
      <c r="C620" s="1"/>
      <c r="D620" s="1"/>
      <c r="E620" s="1"/>
      <c r="F620" s="48"/>
      <c r="G620" s="48"/>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214"/>
      <c r="C621" s="1"/>
      <c r="D621" s="1"/>
      <c r="E621" s="1"/>
      <c r="F621" s="48"/>
      <c r="G621" s="48"/>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214"/>
      <c r="C622" s="1"/>
      <c r="D622" s="1"/>
      <c r="E622" s="1"/>
      <c r="F622" s="48"/>
      <c r="G622" s="48"/>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214"/>
      <c r="C623" s="1"/>
      <c r="D623" s="1"/>
      <c r="E623" s="1"/>
      <c r="F623" s="48"/>
      <c r="G623" s="48"/>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214"/>
      <c r="C624" s="1"/>
      <c r="D624" s="1"/>
      <c r="E624" s="1"/>
      <c r="F624" s="48"/>
      <c r="G624" s="48"/>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214"/>
      <c r="C625" s="1"/>
      <c r="D625" s="1"/>
      <c r="E625" s="1"/>
      <c r="F625" s="48"/>
      <c r="G625" s="48"/>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214"/>
      <c r="C626" s="1"/>
      <c r="D626" s="1"/>
      <c r="E626" s="1"/>
      <c r="F626" s="48"/>
      <c r="G626" s="48"/>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214"/>
      <c r="C627" s="1"/>
      <c r="D627" s="1"/>
      <c r="E627" s="1"/>
      <c r="F627" s="48"/>
      <c r="G627" s="48"/>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214"/>
      <c r="C628" s="1"/>
      <c r="D628" s="1"/>
      <c r="E628" s="1"/>
      <c r="F628" s="48"/>
      <c r="G628" s="48"/>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214"/>
      <c r="C629" s="1"/>
      <c r="D629" s="1"/>
      <c r="E629" s="1"/>
      <c r="F629" s="48"/>
      <c r="G629" s="48"/>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214"/>
      <c r="C630" s="1"/>
      <c r="D630" s="1"/>
      <c r="E630" s="1"/>
      <c r="F630" s="48"/>
      <c r="G630" s="48"/>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214"/>
      <c r="C631" s="1"/>
      <c r="D631" s="1"/>
      <c r="E631" s="1"/>
      <c r="F631" s="48"/>
      <c r="G631" s="48"/>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214"/>
      <c r="C632" s="1"/>
      <c r="D632" s="1"/>
      <c r="E632" s="1"/>
      <c r="F632" s="48"/>
      <c r="G632" s="48"/>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214"/>
      <c r="C633" s="1"/>
      <c r="D633" s="1"/>
      <c r="E633" s="1"/>
      <c r="F633" s="48"/>
      <c r="G633" s="48"/>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214"/>
      <c r="C634" s="1"/>
      <c r="D634" s="1"/>
      <c r="E634" s="1"/>
      <c r="F634" s="48"/>
      <c r="G634" s="48"/>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214"/>
      <c r="C635" s="1"/>
      <c r="D635" s="1"/>
      <c r="E635" s="1"/>
      <c r="F635" s="48"/>
      <c r="G635" s="48"/>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214"/>
      <c r="C636" s="1"/>
      <c r="D636" s="1"/>
      <c r="E636" s="1"/>
      <c r="F636" s="48"/>
      <c r="G636" s="48"/>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214"/>
      <c r="C637" s="1"/>
      <c r="D637" s="1"/>
      <c r="E637" s="1"/>
      <c r="F637" s="48"/>
      <c r="G637" s="48"/>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214"/>
      <c r="C638" s="1"/>
      <c r="D638" s="1"/>
      <c r="E638" s="1"/>
      <c r="F638" s="48"/>
      <c r="G638" s="48"/>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214"/>
      <c r="C639" s="1"/>
      <c r="D639" s="1"/>
      <c r="E639" s="1"/>
      <c r="F639" s="48"/>
      <c r="G639" s="48"/>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214"/>
      <c r="C640" s="1"/>
      <c r="D640" s="1"/>
      <c r="E640" s="1"/>
      <c r="F640" s="48"/>
      <c r="G640" s="48"/>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214"/>
      <c r="C641" s="1"/>
      <c r="D641" s="1"/>
      <c r="E641" s="1"/>
      <c r="F641" s="48"/>
      <c r="G641" s="48"/>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214"/>
      <c r="C642" s="1"/>
      <c r="D642" s="1"/>
      <c r="E642" s="1"/>
      <c r="F642" s="48"/>
      <c r="G642" s="48"/>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214"/>
      <c r="C643" s="1"/>
      <c r="D643" s="1"/>
      <c r="E643" s="1"/>
      <c r="F643" s="48"/>
      <c r="G643" s="48"/>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214"/>
      <c r="C644" s="1"/>
      <c r="D644" s="1"/>
      <c r="E644" s="1"/>
      <c r="F644" s="48"/>
      <c r="G644" s="48"/>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214"/>
      <c r="C645" s="1"/>
      <c r="D645" s="1"/>
      <c r="E645" s="1"/>
      <c r="F645" s="48"/>
      <c r="G645" s="48"/>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214"/>
      <c r="C646" s="1"/>
      <c r="D646" s="1"/>
      <c r="E646" s="1"/>
      <c r="F646" s="48"/>
      <c r="G646" s="48"/>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214"/>
      <c r="C647" s="1"/>
      <c r="D647" s="1"/>
      <c r="E647" s="1"/>
      <c r="F647" s="48"/>
      <c r="G647" s="48"/>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214"/>
      <c r="C648" s="1"/>
      <c r="D648" s="1"/>
      <c r="E648" s="1"/>
      <c r="F648" s="48"/>
      <c r="G648" s="48"/>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214"/>
      <c r="C649" s="1"/>
      <c r="D649" s="1"/>
      <c r="E649" s="1"/>
      <c r="F649" s="48"/>
      <c r="G649" s="48"/>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214"/>
      <c r="C650" s="1"/>
      <c r="D650" s="1"/>
      <c r="E650" s="1"/>
      <c r="F650" s="48"/>
      <c r="G650" s="48"/>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214"/>
      <c r="C651" s="1"/>
      <c r="D651" s="1"/>
      <c r="E651" s="1"/>
      <c r="F651" s="48"/>
      <c r="G651" s="48"/>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214"/>
      <c r="C652" s="1"/>
      <c r="D652" s="1"/>
      <c r="E652" s="1"/>
      <c r="F652" s="48"/>
      <c r="G652" s="48"/>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214"/>
      <c r="C653" s="1"/>
      <c r="D653" s="1"/>
      <c r="E653" s="1"/>
      <c r="F653" s="48"/>
      <c r="G653" s="48"/>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214"/>
      <c r="C654" s="1"/>
      <c r="D654" s="1"/>
      <c r="E654" s="1"/>
      <c r="F654" s="48"/>
      <c r="G654" s="48"/>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214"/>
      <c r="C655" s="1"/>
      <c r="D655" s="1"/>
      <c r="E655" s="1"/>
      <c r="F655" s="48"/>
      <c r="G655" s="48"/>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214"/>
      <c r="C656" s="1"/>
      <c r="D656" s="1"/>
      <c r="E656" s="1"/>
      <c r="F656" s="48"/>
      <c r="G656" s="48"/>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214"/>
      <c r="C657" s="1"/>
      <c r="D657" s="1"/>
      <c r="E657" s="1"/>
      <c r="F657" s="48"/>
      <c r="G657" s="48"/>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214"/>
      <c r="C658" s="1"/>
      <c r="D658" s="1"/>
      <c r="E658" s="1"/>
      <c r="F658" s="48"/>
      <c r="G658" s="48"/>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214"/>
      <c r="C659" s="1"/>
      <c r="D659" s="1"/>
      <c r="E659" s="1"/>
      <c r="F659" s="48"/>
      <c r="G659" s="48"/>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214"/>
      <c r="C660" s="1"/>
      <c r="D660" s="1"/>
      <c r="E660" s="1"/>
      <c r="F660" s="48"/>
      <c r="G660" s="48"/>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214"/>
      <c r="C661" s="1"/>
      <c r="D661" s="1"/>
      <c r="E661" s="1"/>
      <c r="F661" s="48"/>
      <c r="G661" s="48"/>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214"/>
      <c r="C662" s="1"/>
      <c r="D662" s="1"/>
      <c r="E662" s="1"/>
      <c r="F662" s="48"/>
      <c r="G662" s="48"/>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214"/>
      <c r="C663" s="1"/>
      <c r="D663" s="1"/>
      <c r="E663" s="1"/>
      <c r="F663" s="48"/>
      <c r="G663" s="48"/>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214"/>
      <c r="C664" s="1"/>
      <c r="D664" s="1"/>
      <c r="E664" s="1"/>
      <c r="F664" s="48"/>
      <c r="G664" s="48"/>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214"/>
      <c r="C665" s="1"/>
      <c r="D665" s="1"/>
      <c r="E665" s="1"/>
      <c r="F665" s="48"/>
      <c r="G665" s="48"/>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214"/>
      <c r="C666" s="1"/>
      <c r="D666" s="1"/>
      <c r="E666" s="1"/>
      <c r="F666" s="48"/>
      <c r="G666" s="48"/>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214"/>
      <c r="C667" s="1"/>
      <c r="D667" s="1"/>
      <c r="E667" s="1"/>
      <c r="F667" s="48"/>
      <c r="G667" s="48"/>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214"/>
      <c r="C668" s="1"/>
      <c r="D668" s="1"/>
      <c r="E668" s="1"/>
      <c r="F668" s="48"/>
      <c r="G668" s="48"/>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214"/>
      <c r="C669" s="1"/>
      <c r="D669" s="1"/>
      <c r="E669" s="1"/>
      <c r="F669" s="48"/>
      <c r="G669" s="48"/>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214"/>
      <c r="C670" s="1"/>
      <c r="D670" s="1"/>
      <c r="E670" s="1"/>
      <c r="F670" s="48"/>
      <c r="G670" s="48"/>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214"/>
      <c r="C671" s="1"/>
      <c r="D671" s="1"/>
      <c r="E671" s="1"/>
      <c r="F671" s="48"/>
      <c r="G671" s="48"/>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214"/>
      <c r="C672" s="1"/>
      <c r="D672" s="1"/>
      <c r="E672" s="1"/>
      <c r="F672" s="48"/>
      <c r="G672" s="48"/>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214"/>
      <c r="C673" s="1"/>
      <c r="D673" s="1"/>
      <c r="E673" s="1"/>
      <c r="F673" s="48"/>
      <c r="G673" s="48"/>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214"/>
      <c r="C674" s="1"/>
      <c r="D674" s="1"/>
      <c r="E674" s="1"/>
      <c r="F674" s="48"/>
      <c r="G674" s="48"/>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214"/>
      <c r="C675" s="1"/>
      <c r="D675" s="1"/>
      <c r="E675" s="1"/>
      <c r="F675" s="48"/>
      <c r="G675" s="48"/>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214"/>
      <c r="C676" s="1"/>
      <c r="D676" s="1"/>
      <c r="E676" s="1"/>
      <c r="F676" s="48"/>
      <c r="G676" s="48"/>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214"/>
      <c r="C677" s="1"/>
      <c r="D677" s="1"/>
      <c r="E677" s="1"/>
      <c r="F677" s="48"/>
      <c r="G677" s="48"/>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214"/>
      <c r="C678" s="1"/>
      <c r="D678" s="1"/>
      <c r="E678" s="1"/>
      <c r="F678" s="48"/>
      <c r="G678" s="48"/>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214"/>
      <c r="C679" s="1"/>
      <c r="D679" s="1"/>
      <c r="E679" s="1"/>
      <c r="F679" s="48"/>
      <c r="G679" s="48"/>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214"/>
      <c r="C680" s="1"/>
      <c r="D680" s="1"/>
      <c r="E680" s="1"/>
      <c r="F680" s="48"/>
      <c r="G680" s="48"/>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214"/>
      <c r="C681" s="1"/>
      <c r="D681" s="1"/>
      <c r="E681" s="1"/>
      <c r="F681" s="48"/>
      <c r="G681" s="48"/>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214"/>
      <c r="C682" s="1"/>
      <c r="D682" s="1"/>
      <c r="E682" s="1"/>
      <c r="F682" s="48"/>
      <c r="G682" s="48"/>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214"/>
      <c r="C683" s="1"/>
      <c r="D683" s="1"/>
      <c r="E683" s="1"/>
      <c r="F683" s="48"/>
      <c r="G683" s="48"/>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214"/>
      <c r="C684" s="1"/>
      <c r="D684" s="1"/>
      <c r="E684" s="1"/>
      <c r="F684" s="48"/>
      <c r="G684" s="48"/>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214"/>
      <c r="C685" s="1"/>
      <c r="D685" s="1"/>
      <c r="E685" s="1"/>
      <c r="F685" s="48"/>
      <c r="G685" s="48"/>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214"/>
      <c r="C686" s="1"/>
      <c r="D686" s="1"/>
      <c r="E686" s="1"/>
      <c r="F686" s="48"/>
      <c r="G686" s="48"/>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214"/>
      <c r="C687" s="1"/>
      <c r="D687" s="1"/>
      <c r="E687" s="1"/>
      <c r="F687" s="48"/>
      <c r="G687" s="48"/>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214"/>
      <c r="C688" s="1"/>
      <c r="D688" s="1"/>
      <c r="E688" s="1"/>
      <c r="F688" s="48"/>
      <c r="G688" s="48"/>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214"/>
      <c r="C689" s="1"/>
      <c r="D689" s="1"/>
      <c r="E689" s="1"/>
      <c r="F689" s="48"/>
      <c r="G689" s="48"/>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214"/>
      <c r="C690" s="1"/>
      <c r="D690" s="1"/>
      <c r="E690" s="1"/>
      <c r="F690" s="48"/>
      <c r="G690" s="48"/>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214"/>
      <c r="C691" s="1"/>
      <c r="D691" s="1"/>
      <c r="E691" s="1"/>
      <c r="F691" s="48"/>
      <c r="G691" s="48"/>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214"/>
      <c r="C692" s="1"/>
      <c r="D692" s="1"/>
      <c r="E692" s="1"/>
      <c r="F692" s="48"/>
      <c r="G692" s="48"/>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214"/>
      <c r="C693" s="1"/>
      <c r="D693" s="1"/>
      <c r="E693" s="1"/>
      <c r="F693" s="48"/>
      <c r="G693" s="48"/>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214"/>
      <c r="C694" s="1"/>
      <c r="D694" s="1"/>
      <c r="E694" s="1"/>
      <c r="F694" s="48"/>
      <c r="G694" s="48"/>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214"/>
      <c r="C695" s="1"/>
      <c r="D695" s="1"/>
      <c r="E695" s="1"/>
      <c r="F695" s="48"/>
      <c r="G695" s="48"/>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214"/>
      <c r="C696" s="1"/>
      <c r="D696" s="1"/>
      <c r="E696" s="1"/>
      <c r="F696" s="48"/>
      <c r="G696" s="48"/>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214"/>
      <c r="C697" s="1"/>
      <c r="D697" s="1"/>
      <c r="E697" s="1"/>
      <c r="F697" s="48"/>
      <c r="G697" s="48"/>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214"/>
      <c r="C698" s="1"/>
      <c r="D698" s="1"/>
      <c r="E698" s="1"/>
      <c r="F698" s="48"/>
      <c r="G698" s="48"/>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214"/>
      <c r="C699" s="1"/>
      <c r="D699" s="1"/>
      <c r="E699" s="1"/>
      <c r="F699" s="48"/>
      <c r="G699" s="48"/>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214"/>
      <c r="C700" s="1"/>
      <c r="D700" s="1"/>
      <c r="E700" s="1"/>
      <c r="F700" s="48"/>
      <c r="G700" s="48"/>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214"/>
      <c r="C701" s="1"/>
      <c r="D701" s="1"/>
      <c r="E701" s="1"/>
      <c r="F701" s="48"/>
      <c r="G701" s="48"/>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214"/>
      <c r="C702" s="1"/>
      <c r="D702" s="1"/>
      <c r="E702" s="1"/>
      <c r="F702" s="48"/>
      <c r="G702" s="48"/>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214"/>
      <c r="C703" s="1"/>
      <c r="D703" s="1"/>
      <c r="E703" s="1"/>
      <c r="F703" s="48"/>
      <c r="G703" s="48"/>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214"/>
      <c r="C704" s="1"/>
      <c r="D704" s="1"/>
      <c r="E704" s="1"/>
      <c r="F704" s="48"/>
      <c r="G704" s="48"/>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214"/>
      <c r="C705" s="1"/>
      <c r="D705" s="1"/>
      <c r="E705" s="1"/>
      <c r="F705" s="48"/>
      <c r="G705" s="48"/>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214"/>
      <c r="C706" s="1"/>
      <c r="D706" s="1"/>
      <c r="E706" s="1"/>
      <c r="F706" s="48"/>
      <c r="G706" s="48"/>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214"/>
      <c r="C707" s="1"/>
      <c r="D707" s="1"/>
      <c r="E707" s="1"/>
      <c r="F707" s="48"/>
      <c r="G707" s="48"/>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214"/>
      <c r="C708" s="1"/>
      <c r="D708" s="1"/>
      <c r="E708" s="1"/>
      <c r="F708" s="48"/>
      <c r="G708" s="48"/>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214"/>
      <c r="C709" s="1"/>
      <c r="D709" s="1"/>
      <c r="E709" s="1"/>
      <c r="F709" s="48"/>
      <c r="G709" s="48"/>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214"/>
      <c r="C710" s="1"/>
      <c r="D710" s="1"/>
      <c r="E710" s="1"/>
      <c r="F710" s="48"/>
      <c r="G710" s="48"/>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214"/>
      <c r="C711" s="1"/>
      <c r="D711" s="1"/>
      <c r="E711" s="1"/>
      <c r="F711" s="48"/>
      <c r="G711" s="48"/>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214"/>
      <c r="C712" s="1"/>
      <c r="D712" s="1"/>
      <c r="E712" s="1"/>
      <c r="F712" s="48"/>
      <c r="G712" s="48"/>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214"/>
      <c r="C713" s="1"/>
      <c r="D713" s="1"/>
      <c r="E713" s="1"/>
      <c r="F713" s="48"/>
      <c r="G713" s="48"/>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214"/>
      <c r="C714" s="1"/>
      <c r="D714" s="1"/>
      <c r="E714" s="1"/>
      <c r="F714" s="48"/>
      <c r="G714" s="48"/>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214"/>
      <c r="C715" s="1"/>
      <c r="D715" s="1"/>
      <c r="E715" s="1"/>
      <c r="F715" s="48"/>
      <c r="G715" s="48"/>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214"/>
      <c r="C716" s="1"/>
      <c r="D716" s="1"/>
      <c r="E716" s="1"/>
      <c r="F716" s="48"/>
      <c r="G716" s="48"/>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214"/>
      <c r="C717" s="1"/>
      <c r="D717" s="1"/>
      <c r="E717" s="1"/>
      <c r="F717" s="48"/>
      <c r="G717" s="48"/>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214"/>
      <c r="C718" s="1"/>
      <c r="D718" s="1"/>
      <c r="E718" s="1"/>
      <c r="F718" s="48"/>
      <c r="G718" s="48"/>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214"/>
      <c r="C719" s="1"/>
      <c r="D719" s="1"/>
      <c r="E719" s="1"/>
      <c r="F719" s="48"/>
      <c r="G719" s="48"/>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214"/>
      <c r="C720" s="1"/>
      <c r="D720" s="1"/>
      <c r="E720" s="1"/>
      <c r="F720" s="48"/>
      <c r="G720" s="48"/>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214"/>
      <c r="C721" s="1"/>
      <c r="D721" s="1"/>
      <c r="E721" s="1"/>
      <c r="F721" s="48"/>
      <c r="G721" s="48"/>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214"/>
      <c r="C722" s="1"/>
      <c r="D722" s="1"/>
      <c r="E722" s="1"/>
      <c r="F722" s="48"/>
      <c r="G722" s="48"/>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214"/>
      <c r="C723" s="1"/>
      <c r="D723" s="1"/>
      <c r="E723" s="1"/>
      <c r="F723" s="48"/>
      <c r="G723" s="48"/>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214"/>
      <c r="C724" s="1"/>
      <c r="D724" s="1"/>
      <c r="E724" s="1"/>
      <c r="F724" s="48"/>
      <c r="G724" s="48"/>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214"/>
      <c r="C725" s="1"/>
      <c r="D725" s="1"/>
      <c r="E725" s="1"/>
      <c r="F725" s="48"/>
      <c r="G725" s="48"/>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214"/>
      <c r="C726" s="1"/>
      <c r="D726" s="1"/>
      <c r="E726" s="1"/>
      <c r="F726" s="48"/>
      <c r="G726" s="48"/>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214"/>
      <c r="C727" s="1"/>
      <c r="D727" s="1"/>
      <c r="E727" s="1"/>
      <c r="F727" s="48"/>
      <c r="G727" s="48"/>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214"/>
      <c r="C728" s="1"/>
      <c r="D728" s="1"/>
      <c r="E728" s="1"/>
      <c r="F728" s="48"/>
      <c r="G728" s="48"/>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214"/>
      <c r="C729" s="1"/>
      <c r="D729" s="1"/>
      <c r="E729" s="1"/>
      <c r="F729" s="48"/>
      <c r="G729" s="48"/>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214"/>
      <c r="C730" s="1"/>
      <c r="D730" s="1"/>
      <c r="E730" s="1"/>
      <c r="F730" s="48"/>
      <c r="G730" s="48"/>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214"/>
      <c r="C731" s="1"/>
      <c r="D731" s="1"/>
      <c r="E731" s="1"/>
      <c r="F731" s="48"/>
      <c r="G731" s="48"/>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214"/>
      <c r="C732" s="1"/>
      <c r="D732" s="1"/>
      <c r="E732" s="1"/>
      <c r="F732" s="48"/>
      <c r="G732" s="48"/>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214"/>
      <c r="C733" s="1"/>
      <c r="D733" s="1"/>
      <c r="E733" s="1"/>
      <c r="F733" s="48"/>
      <c r="G733" s="48"/>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214"/>
      <c r="C734" s="1"/>
      <c r="D734" s="1"/>
      <c r="E734" s="1"/>
      <c r="F734" s="48"/>
      <c r="G734" s="48"/>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214"/>
      <c r="C735" s="1"/>
      <c r="D735" s="1"/>
      <c r="E735" s="1"/>
      <c r="F735" s="48"/>
      <c r="G735" s="48"/>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214"/>
      <c r="C736" s="1"/>
      <c r="D736" s="1"/>
      <c r="E736" s="1"/>
      <c r="F736" s="48"/>
      <c r="G736" s="48"/>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214"/>
      <c r="C737" s="1"/>
      <c r="D737" s="1"/>
      <c r="E737" s="1"/>
      <c r="F737" s="48"/>
      <c r="G737" s="48"/>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214"/>
      <c r="C738" s="1"/>
      <c r="D738" s="1"/>
      <c r="E738" s="1"/>
      <c r="F738" s="48"/>
      <c r="G738" s="48"/>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214"/>
      <c r="C739" s="1"/>
      <c r="D739" s="1"/>
      <c r="E739" s="1"/>
      <c r="F739" s="48"/>
      <c r="G739" s="48"/>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214"/>
      <c r="C740" s="1"/>
      <c r="D740" s="1"/>
      <c r="E740" s="1"/>
      <c r="F740" s="48"/>
      <c r="G740" s="48"/>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214"/>
      <c r="C741" s="1"/>
      <c r="D741" s="1"/>
      <c r="E741" s="1"/>
      <c r="F741" s="48"/>
      <c r="G741" s="48"/>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214"/>
      <c r="C742" s="1"/>
      <c r="D742" s="1"/>
      <c r="E742" s="1"/>
      <c r="F742" s="48"/>
      <c r="G742" s="48"/>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214"/>
      <c r="C743" s="1"/>
      <c r="D743" s="1"/>
      <c r="E743" s="1"/>
      <c r="F743" s="48"/>
      <c r="G743" s="48"/>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214"/>
      <c r="C744" s="1"/>
      <c r="D744" s="1"/>
      <c r="E744" s="1"/>
      <c r="F744" s="48"/>
      <c r="G744" s="48"/>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214"/>
      <c r="C745" s="1"/>
      <c r="D745" s="1"/>
      <c r="E745" s="1"/>
      <c r="F745" s="48"/>
      <c r="G745" s="48"/>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214"/>
      <c r="C746" s="1"/>
      <c r="D746" s="1"/>
      <c r="E746" s="1"/>
      <c r="F746" s="48"/>
      <c r="G746" s="48"/>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214"/>
      <c r="C747" s="1"/>
      <c r="D747" s="1"/>
      <c r="E747" s="1"/>
      <c r="F747" s="48"/>
      <c r="G747" s="48"/>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214"/>
      <c r="C748" s="1"/>
      <c r="D748" s="1"/>
      <c r="E748" s="1"/>
      <c r="F748" s="48"/>
      <c r="G748" s="48"/>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214"/>
      <c r="C749" s="1"/>
      <c r="D749" s="1"/>
      <c r="E749" s="1"/>
      <c r="F749" s="48"/>
      <c r="G749" s="48"/>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214"/>
      <c r="C750" s="1"/>
      <c r="D750" s="1"/>
      <c r="E750" s="1"/>
      <c r="F750" s="48"/>
      <c r="G750" s="48"/>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214"/>
      <c r="C751" s="1"/>
      <c r="D751" s="1"/>
      <c r="E751" s="1"/>
      <c r="F751" s="48"/>
      <c r="G751" s="48"/>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214"/>
      <c r="C752" s="1"/>
      <c r="D752" s="1"/>
      <c r="E752" s="1"/>
      <c r="F752" s="48"/>
      <c r="G752" s="48"/>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214"/>
      <c r="C753" s="1"/>
      <c r="D753" s="1"/>
      <c r="E753" s="1"/>
      <c r="F753" s="48"/>
      <c r="G753" s="48"/>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214"/>
      <c r="C754" s="1"/>
      <c r="D754" s="1"/>
      <c r="E754" s="1"/>
      <c r="F754" s="48"/>
      <c r="G754" s="48"/>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214"/>
      <c r="C755" s="1"/>
      <c r="D755" s="1"/>
      <c r="E755" s="1"/>
      <c r="F755" s="48"/>
      <c r="G755" s="48"/>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214"/>
      <c r="C756" s="1"/>
      <c r="D756" s="1"/>
      <c r="E756" s="1"/>
      <c r="F756" s="48"/>
      <c r="G756" s="48"/>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214"/>
      <c r="C757" s="1"/>
      <c r="D757" s="1"/>
      <c r="E757" s="1"/>
      <c r="F757" s="48"/>
      <c r="G757" s="48"/>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214"/>
      <c r="C758" s="1"/>
      <c r="D758" s="1"/>
      <c r="E758" s="1"/>
      <c r="F758" s="48"/>
      <c r="G758" s="48"/>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214"/>
      <c r="C759" s="1"/>
      <c r="D759" s="1"/>
      <c r="E759" s="1"/>
      <c r="F759" s="48"/>
      <c r="G759" s="48"/>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214"/>
      <c r="C760" s="1"/>
      <c r="D760" s="1"/>
      <c r="E760" s="1"/>
      <c r="F760" s="48"/>
      <c r="G760" s="48"/>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214"/>
      <c r="C761" s="1"/>
      <c r="D761" s="1"/>
      <c r="E761" s="1"/>
      <c r="F761" s="48"/>
      <c r="G761" s="48"/>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214"/>
      <c r="C762" s="1"/>
      <c r="D762" s="1"/>
      <c r="E762" s="1"/>
      <c r="F762" s="48"/>
      <c r="G762" s="48"/>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214"/>
      <c r="C763" s="1"/>
      <c r="D763" s="1"/>
      <c r="E763" s="1"/>
      <c r="F763" s="48"/>
      <c r="G763" s="48"/>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214"/>
      <c r="C764" s="1"/>
      <c r="D764" s="1"/>
      <c r="E764" s="1"/>
      <c r="F764" s="48"/>
      <c r="G764" s="48"/>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214"/>
      <c r="C765" s="1"/>
      <c r="D765" s="1"/>
      <c r="E765" s="1"/>
      <c r="F765" s="48"/>
      <c r="G765" s="48"/>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214"/>
      <c r="C766" s="1"/>
      <c r="D766" s="1"/>
      <c r="E766" s="1"/>
      <c r="F766" s="48"/>
      <c r="G766" s="48"/>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214"/>
      <c r="C767" s="1"/>
      <c r="D767" s="1"/>
      <c r="E767" s="1"/>
      <c r="F767" s="48"/>
      <c r="G767" s="48"/>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214"/>
      <c r="C768" s="1"/>
      <c r="D768" s="1"/>
      <c r="E768" s="1"/>
      <c r="F768" s="48"/>
      <c r="G768" s="48"/>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214"/>
      <c r="C769" s="1"/>
      <c r="D769" s="1"/>
      <c r="E769" s="1"/>
      <c r="F769" s="48"/>
      <c r="G769" s="48"/>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214"/>
      <c r="C770" s="1"/>
      <c r="D770" s="1"/>
      <c r="E770" s="1"/>
      <c r="F770" s="48"/>
      <c r="G770" s="48"/>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214"/>
      <c r="C771" s="1"/>
      <c r="D771" s="1"/>
      <c r="E771" s="1"/>
      <c r="F771" s="48"/>
      <c r="G771" s="48"/>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214"/>
      <c r="C772" s="1"/>
      <c r="D772" s="1"/>
      <c r="E772" s="1"/>
      <c r="F772" s="48"/>
      <c r="G772" s="48"/>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214"/>
      <c r="C773" s="1"/>
      <c r="D773" s="1"/>
      <c r="E773" s="1"/>
      <c r="F773" s="48"/>
      <c r="G773" s="48"/>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214"/>
      <c r="C774" s="1"/>
      <c r="D774" s="1"/>
      <c r="E774" s="1"/>
      <c r="F774" s="48"/>
      <c r="G774" s="48"/>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214"/>
      <c r="C775" s="1"/>
      <c r="D775" s="1"/>
      <c r="E775" s="1"/>
      <c r="F775" s="48"/>
      <c r="G775" s="48"/>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214"/>
      <c r="C776" s="1"/>
      <c r="D776" s="1"/>
      <c r="E776" s="1"/>
      <c r="F776" s="48"/>
      <c r="G776" s="48"/>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214"/>
      <c r="C777" s="1"/>
      <c r="D777" s="1"/>
      <c r="E777" s="1"/>
      <c r="F777" s="48"/>
      <c r="G777" s="48"/>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214"/>
      <c r="C778" s="1"/>
      <c r="D778" s="1"/>
      <c r="E778" s="1"/>
      <c r="F778" s="48"/>
      <c r="G778" s="48"/>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214"/>
      <c r="C779" s="1"/>
      <c r="D779" s="1"/>
      <c r="E779" s="1"/>
      <c r="F779" s="48"/>
      <c r="G779" s="48"/>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214"/>
      <c r="C780" s="1"/>
      <c r="D780" s="1"/>
      <c r="E780" s="1"/>
      <c r="F780" s="48"/>
      <c r="G780" s="48"/>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214"/>
      <c r="C781" s="1"/>
      <c r="D781" s="1"/>
      <c r="E781" s="1"/>
      <c r="F781" s="48"/>
      <c r="G781" s="48"/>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214"/>
      <c r="C782" s="1"/>
      <c r="D782" s="1"/>
      <c r="E782" s="1"/>
      <c r="F782" s="48"/>
      <c r="G782" s="48"/>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214"/>
      <c r="C783" s="1"/>
      <c r="D783" s="1"/>
      <c r="E783" s="1"/>
      <c r="F783" s="48"/>
      <c r="G783" s="48"/>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214"/>
      <c r="C784" s="1"/>
      <c r="D784" s="1"/>
      <c r="E784" s="1"/>
      <c r="F784" s="48"/>
      <c r="G784" s="48"/>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214"/>
      <c r="C785" s="1"/>
      <c r="D785" s="1"/>
      <c r="E785" s="1"/>
      <c r="F785" s="48"/>
      <c r="G785" s="48"/>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214"/>
      <c r="C786" s="1"/>
      <c r="D786" s="1"/>
      <c r="E786" s="1"/>
      <c r="F786" s="48"/>
      <c r="G786" s="48"/>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214"/>
      <c r="C787" s="1"/>
      <c r="D787" s="1"/>
      <c r="E787" s="1"/>
      <c r="F787" s="48"/>
      <c r="G787" s="48"/>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214"/>
      <c r="C788" s="1"/>
      <c r="D788" s="1"/>
      <c r="E788" s="1"/>
      <c r="F788" s="48"/>
      <c r="G788" s="48"/>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214"/>
      <c r="C789" s="1"/>
      <c r="D789" s="1"/>
      <c r="E789" s="1"/>
      <c r="F789" s="48"/>
      <c r="G789" s="48"/>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214"/>
      <c r="C790" s="1"/>
      <c r="D790" s="1"/>
      <c r="E790" s="1"/>
      <c r="F790" s="48"/>
      <c r="G790" s="48"/>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214"/>
      <c r="C791" s="1"/>
      <c r="D791" s="1"/>
      <c r="E791" s="1"/>
      <c r="F791" s="48"/>
      <c r="G791" s="48"/>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214"/>
      <c r="C792" s="1"/>
      <c r="D792" s="1"/>
      <c r="E792" s="1"/>
      <c r="F792" s="48"/>
      <c r="G792" s="48"/>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214"/>
      <c r="C793" s="1"/>
      <c r="D793" s="1"/>
      <c r="E793" s="1"/>
      <c r="F793" s="48"/>
      <c r="G793" s="48"/>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214"/>
      <c r="C794" s="1"/>
      <c r="D794" s="1"/>
      <c r="E794" s="1"/>
      <c r="F794" s="48"/>
      <c r="G794" s="48"/>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214"/>
      <c r="C795" s="1"/>
      <c r="D795" s="1"/>
      <c r="E795" s="1"/>
      <c r="F795" s="48"/>
      <c r="G795" s="48"/>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214"/>
      <c r="C796" s="1"/>
      <c r="D796" s="1"/>
      <c r="E796" s="1"/>
      <c r="F796" s="48"/>
      <c r="G796" s="48"/>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214"/>
      <c r="C797" s="1"/>
      <c r="D797" s="1"/>
      <c r="E797" s="1"/>
      <c r="F797" s="48"/>
      <c r="G797" s="48"/>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214"/>
      <c r="C798" s="1"/>
      <c r="D798" s="1"/>
      <c r="E798" s="1"/>
      <c r="F798" s="48"/>
      <c r="G798" s="48"/>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214"/>
      <c r="C799" s="1"/>
      <c r="D799" s="1"/>
      <c r="E799" s="1"/>
      <c r="F799" s="48"/>
      <c r="G799" s="48"/>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214"/>
      <c r="C800" s="1"/>
      <c r="D800" s="1"/>
      <c r="E800" s="1"/>
      <c r="F800" s="48"/>
      <c r="G800" s="48"/>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214"/>
      <c r="C801" s="1"/>
      <c r="D801" s="1"/>
      <c r="E801" s="1"/>
      <c r="F801" s="48"/>
      <c r="G801" s="48"/>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214"/>
      <c r="C802" s="1"/>
      <c r="D802" s="1"/>
      <c r="E802" s="1"/>
      <c r="F802" s="48"/>
      <c r="G802" s="48"/>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214"/>
      <c r="C803" s="1"/>
      <c r="D803" s="1"/>
      <c r="E803" s="1"/>
      <c r="F803" s="48"/>
      <c r="G803" s="48"/>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214"/>
      <c r="C804" s="1"/>
      <c r="D804" s="1"/>
      <c r="E804" s="1"/>
      <c r="F804" s="48"/>
      <c r="G804" s="48"/>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214"/>
      <c r="C805" s="1"/>
      <c r="D805" s="1"/>
      <c r="E805" s="1"/>
      <c r="F805" s="48"/>
      <c r="G805" s="48"/>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214"/>
      <c r="C806" s="1"/>
      <c r="D806" s="1"/>
      <c r="E806" s="1"/>
      <c r="F806" s="48"/>
      <c r="G806" s="48"/>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214"/>
      <c r="C807" s="1"/>
      <c r="D807" s="1"/>
      <c r="E807" s="1"/>
      <c r="F807" s="48"/>
      <c r="G807" s="48"/>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214"/>
      <c r="C808" s="1"/>
      <c r="D808" s="1"/>
      <c r="E808" s="1"/>
      <c r="F808" s="48"/>
      <c r="G808" s="48"/>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214"/>
      <c r="C809" s="1"/>
      <c r="D809" s="1"/>
      <c r="E809" s="1"/>
      <c r="F809" s="48"/>
      <c r="G809" s="48"/>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214"/>
      <c r="C810" s="1"/>
      <c r="D810" s="1"/>
      <c r="E810" s="1"/>
      <c r="F810" s="48"/>
      <c r="G810" s="48"/>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214"/>
      <c r="C811" s="1"/>
      <c r="D811" s="1"/>
      <c r="E811" s="1"/>
      <c r="F811" s="48"/>
      <c r="G811" s="48"/>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214"/>
      <c r="C812" s="1"/>
      <c r="D812" s="1"/>
      <c r="E812" s="1"/>
      <c r="F812" s="48"/>
      <c r="G812" s="48"/>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214"/>
      <c r="C813" s="1"/>
      <c r="D813" s="1"/>
      <c r="E813" s="1"/>
      <c r="F813" s="48"/>
      <c r="G813" s="48"/>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214"/>
      <c r="C814" s="1"/>
      <c r="D814" s="1"/>
      <c r="E814" s="1"/>
      <c r="F814" s="48"/>
      <c r="G814" s="48"/>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214"/>
      <c r="C815" s="1"/>
      <c r="D815" s="1"/>
      <c r="E815" s="1"/>
      <c r="F815" s="48"/>
      <c r="G815" s="48"/>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214"/>
      <c r="C816" s="1"/>
      <c r="D816" s="1"/>
      <c r="E816" s="1"/>
      <c r="F816" s="48"/>
      <c r="G816" s="48"/>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214"/>
      <c r="C817" s="1"/>
      <c r="D817" s="1"/>
      <c r="E817" s="1"/>
      <c r="F817" s="48"/>
      <c r="G817" s="48"/>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214"/>
      <c r="C818" s="1"/>
      <c r="D818" s="1"/>
      <c r="E818" s="1"/>
      <c r="F818" s="48"/>
      <c r="G818" s="48"/>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214"/>
      <c r="C819" s="1"/>
      <c r="D819" s="1"/>
      <c r="E819" s="1"/>
      <c r="F819" s="48"/>
      <c r="G819" s="48"/>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214"/>
      <c r="C820" s="1"/>
      <c r="D820" s="1"/>
      <c r="E820" s="1"/>
      <c r="F820" s="48"/>
      <c r="G820" s="48"/>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214"/>
      <c r="C821" s="1"/>
      <c r="D821" s="1"/>
      <c r="E821" s="1"/>
      <c r="F821" s="48"/>
      <c r="G821" s="48"/>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214"/>
      <c r="C822" s="1"/>
      <c r="D822" s="1"/>
      <c r="E822" s="1"/>
      <c r="F822" s="48"/>
      <c r="G822" s="48"/>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214"/>
      <c r="C823" s="1"/>
      <c r="D823" s="1"/>
      <c r="E823" s="1"/>
      <c r="F823" s="48"/>
      <c r="G823" s="48"/>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214"/>
      <c r="C824" s="1"/>
      <c r="D824" s="1"/>
      <c r="E824" s="1"/>
      <c r="F824" s="48"/>
      <c r="G824" s="48"/>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214"/>
      <c r="C825" s="1"/>
      <c r="D825" s="1"/>
      <c r="E825" s="1"/>
      <c r="F825" s="48"/>
      <c r="G825" s="48"/>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214"/>
      <c r="C826" s="1"/>
      <c r="D826" s="1"/>
      <c r="E826" s="1"/>
      <c r="F826" s="48"/>
      <c r="G826" s="48"/>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214"/>
      <c r="C827" s="1"/>
      <c r="D827" s="1"/>
      <c r="E827" s="1"/>
      <c r="F827" s="48"/>
      <c r="G827" s="48"/>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214"/>
      <c r="C828" s="1"/>
      <c r="D828" s="1"/>
      <c r="E828" s="1"/>
      <c r="F828" s="48"/>
      <c r="G828" s="48"/>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214"/>
      <c r="C829" s="1"/>
      <c r="D829" s="1"/>
      <c r="E829" s="1"/>
      <c r="F829" s="48"/>
      <c r="G829" s="48"/>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214"/>
      <c r="C830" s="1"/>
      <c r="D830" s="1"/>
      <c r="E830" s="1"/>
      <c r="F830" s="48"/>
      <c r="G830" s="48"/>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214"/>
      <c r="C831" s="1"/>
      <c r="D831" s="1"/>
      <c r="E831" s="1"/>
      <c r="F831" s="48"/>
      <c r="G831" s="48"/>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214"/>
      <c r="C832" s="1"/>
      <c r="D832" s="1"/>
      <c r="E832" s="1"/>
      <c r="F832" s="48"/>
      <c r="G832" s="48"/>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214"/>
      <c r="C833" s="1"/>
      <c r="D833" s="1"/>
      <c r="E833" s="1"/>
      <c r="F833" s="48"/>
      <c r="G833" s="48"/>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214"/>
      <c r="C834" s="1"/>
      <c r="D834" s="1"/>
      <c r="E834" s="1"/>
      <c r="F834" s="48"/>
      <c r="G834" s="48"/>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214"/>
      <c r="C835" s="1"/>
      <c r="D835" s="1"/>
      <c r="E835" s="1"/>
      <c r="F835" s="48"/>
      <c r="G835" s="48"/>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214"/>
      <c r="C836" s="1"/>
      <c r="D836" s="1"/>
      <c r="E836" s="1"/>
      <c r="F836" s="48"/>
      <c r="G836" s="48"/>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214"/>
      <c r="C837" s="1"/>
      <c r="D837" s="1"/>
      <c r="E837" s="1"/>
      <c r="F837" s="48"/>
      <c r="G837" s="48"/>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214"/>
      <c r="C838" s="1"/>
      <c r="D838" s="1"/>
      <c r="E838" s="1"/>
      <c r="F838" s="48"/>
      <c r="G838" s="48"/>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214"/>
      <c r="C839" s="1"/>
      <c r="D839" s="1"/>
      <c r="E839" s="1"/>
      <c r="F839" s="48"/>
      <c r="G839" s="48"/>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214"/>
      <c r="C840" s="1"/>
      <c r="D840" s="1"/>
      <c r="E840" s="1"/>
      <c r="F840" s="48"/>
      <c r="G840" s="48"/>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214"/>
      <c r="C841" s="1"/>
      <c r="D841" s="1"/>
      <c r="E841" s="1"/>
      <c r="F841" s="48"/>
      <c r="G841" s="48"/>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214"/>
      <c r="C842" s="1"/>
      <c r="D842" s="1"/>
      <c r="E842" s="1"/>
      <c r="F842" s="48"/>
      <c r="G842" s="48"/>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214"/>
      <c r="C843" s="1"/>
      <c r="D843" s="1"/>
      <c r="E843" s="1"/>
      <c r="F843" s="48"/>
      <c r="G843" s="48"/>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214"/>
      <c r="C844" s="1"/>
      <c r="D844" s="1"/>
      <c r="E844" s="1"/>
      <c r="F844" s="48"/>
      <c r="G844" s="48"/>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214"/>
      <c r="C845" s="1"/>
      <c r="D845" s="1"/>
      <c r="E845" s="1"/>
      <c r="F845" s="48"/>
      <c r="G845" s="48"/>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214"/>
      <c r="C846" s="1"/>
      <c r="D846" s="1"/>
      <c r="E846" s="1"/>
      <c r="F846" s="48"/>
      <c r="G846" s="48"/>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214"/>
      <c r="C847" s="1"/>
      <c r="D847" s="1"/>
      <c r="E847" s="1"/>
      <c r="F847" s="48"/>
      <c r="G847" s="48"/>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214"/>
      <c r="C848" s="1"/>
      <c r="D848" s="1"/>
      <c r="E848" s="1"/>
      <c r="F848" s="48"/>
      <c r="G848" s="48"/>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214"/>
      <c r="C849" s="1"/>
      <c r="D849" s="1"/>
      <c r="E849" s="1"/>
      <c r="F849" s="48"/>
      <c r="G849" s="48"/>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214"/>
      <c r="C850" s="1"/>
      <c r="D850" s="1"/>
      <c r="E850" s="1"/>
      <c r="F850" s="48"/>
      <c r="G850" s="48"/>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214"/>
      <c r="C851" s="1"/>
      <c r="D851" s="1"/>
      <c r="E851" s="1"/>
      <c r="F851" s="48"/>
      <c r="G851" s="48"/>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214"/>
      <c r="C852" s="1"/>
      <c r="D852" s="1"/>
      <c r="E852" s="1"/>
      <c r="F852" s="48"/>
      <c r="G852" s="48"/>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214"/>
      <c r="C853" s="1"/>
      <c r="D853" s="1"/>
      <c r="E853" s="1"/>
      <c r="F853" s="48"/>
      <c r="G853" s="48"/>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214"/>
      <c r="C854" s="1"/>
      <c r="D854" s="1"/>
      <c r="E854" s="1"/>
      <c r="F854" s="48"/>
      <c r="G854" s="48"/>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214"/>
      <c r="C855" s="1"/>
      <c r="D855" s="1"/>
      <c r="E855" s="1"/>
      <c r="F855" s="48"/>
      <c r="G855" s="48"/>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214"/>
      <c r="C856" s="1"/>
      <c r="D856" s="1"/>
      <c r="E856" s="1"/>
      <c r="F856" s="48"/>
      <c r="G856" s="48"/>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214"/>
      <c r="C857" s="1"/>
      <c r="D857" s="1"/>
      <c r="E857" s="1"/>
      <c r="F857" s="48"/>
      <c r="G857" s="48"/>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214"/>
      <c r="C858" s="1"/>
      <c r="D858" s="1"/>
      <c r="E858" s="1"/>
      <c r="F858" s="48"/>
      <c r="G858" s="48"/>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214"/>
      <c r="C859" s="1"/>
      <c r="D859" s="1"/>
      <c r="E859" s="1"/>
      <c r="F859" s="48"/>
      <c r="G859" s="48"/>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214"/>
      <c r="C860" s="1"/>
      <c r="D860" s="1"/>
      <c r="E860" s="1"/>
      <c r="F860" s="48"/>
      <c r="G860" s="48"/>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214"/>
      <c r="C861" s="1"/>
      <c r="D861" s="1"/>
      <c r="E861" s="1"/>
      <c r="F861" s="48"/>
      <c r="G861" s="48"/>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214"/>
      <c r="C862" s="1"/>
      <c r="D862" s="1"/>
      <c r="E862" s="1"/>
      <c r="F862" s="48"/>
      <c r="G862" s="48"/>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214"/>
      <c r="C863" s="1"/>
      <c r="D863" s="1"/>
      <c r="E863" s="1"/>
      <c r="F863" s="48"/>
      <c r="G863" s="48"/>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214"/>
      <c r="C864" s="1"/>
      <c r="D864" s="1"/>
      <c r="E864" s="1"/>
      <c r="F864" s="48"/>
      <c r="G864" s="48"/>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214"/>
      <c r="C865" s="1"/>
      <c r="D865" s="1"/>
      <c r="E865" s="1"/>
      <c r="F865" s="48"/>
      <c r="G865" s="48"/>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214"/>
      <c r="C866" s="1"/>
      <c r="D866" s="1"/>
      <c r="E866" s="1"/>
      <c r="F866" s="48"/>
      <c r="G866" s="48"/>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214"/>
      <c r="C867" s="1"/>
      <c r="D867" s="1"/>
      <c r="E867" s="1"/>
      <c r="F867" s="48"/>
      <c r="G867" s="48"/>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214"/>
      <c r="C868" s="1"/>
      <c r="D868" s="1"/>
      <c r="E868" s="1"/>
      <c r="F868" s="48"/>
      <c r="G868" s="48"/>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214"/>
      <c r="C869" s="1"/>
      <c r="D869" s="1"/>
      <c r="E869" s="1"/>
      <c r="F869" s="48"/>
      <c r="G869" s="48"/>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214"/>
      <c r="C870" s="1"/>
      <c r="D870" s="1"/>
      <c r="E870" s="1"/>
      <c r="F870" s="48"/>
      <c r="G870" s="48"/>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214"/>
      <c r="C871" s="1"/>
      <c r="D871" s="1"/>
      <c r="E871" s="1"/>
      <c r="F871" s="48"/>
      <c r="G871" s="48"/>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214"/>
      <c r="C872" s="1"/>
      <c r="D872" s="1"/>
      <c r="E872" s="1"/>
      <c r="F872" s="48"/>
      <c r="G872" s="48"/>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214"/>
      <c r="C873" s="1"/>
      <c r="D873" s="1"/>
      <c r="E873" s="1"/>
      <c r="F873" s="48"/>
      <c r="G873" s="48"/>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214"/>
      <c r="C874" s="1"/>
      <c r="D874" s="1"/>
      <c r="E874" s="1"/>
      <c r="F874" s="48"/>
      <c r="G874" s="48"/>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214"/>
      <c r="C875" s="1"/>
      <c r="D875" s="1"/>
      <c r="E875" s="1"/>
      <c r="F875" s="48"/>
      <c r="G875" s="48"/>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214"/>
      <c r="C876" s="1"/>
      <c r="D876" s="1"/>
      <c r="E876" s="1"/>
      <c r="F876" s="48"/>
      <c r="G876" s="48"/>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214"/>
      <c r="C877" s="1"/>
      <c r="D877" s="1"/>
      <c r="E877" s="1"/>
      <c r="F877" s="48"/>
      <c r="G877" s="48"/>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214"/>
      <c r="C878" s="1"/>
      <c r="D878" s="1"/>
      <c r="E878" s="1"/>
      <c r="F878" s="48"/>
      <c r="G878" s="48"/>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214"/>
      <c r="C879" s="1"/>
      <c r="D879" s="1"/>
      <c r="E879" s="1"/>
      <c r="F879" s="48"/>
      <c r="G879" s="48"/>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214"/>
      <c r="C880" s="1"/>
      <c r="D880" s="1"/>
      <c r="E880" s="1"/>
      <c r="F880" s="48"/>
      <c r="G880" s="48"/>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214"/>
      <c r="C881" s="1"/>
      <c r="D881" s="1"/>
      <c r="E881" s="1"/>
      <c r="F881" s="48"/>
      <c r="G881" s="48"/>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214"/>
      <c r="C882" s="1"/>
      <c r="D882" s="1"/>
      <c r="E882" s="1"/>
      <c r="F882" s="48"/>
      <c r="G882" s="48"/>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214"/>
      <c r="C883" s="1"/>
      <c r="D883" s="1"/>
      <c r="E883" s="1"/>
      <c r="F883" s="48"/>
      <c r="G883" s="48"/>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214"/>
      <c r="C884" s="1"/>
      <c r="D884" s="1"/>
      <c r="E884" s="1"/>
      <c r="F884" s="48"/>
      <c r="G884" s="48"/>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214"/>
      <c r="C885" s="1"/>
      <c r="D885" s="1"/>
      <c r="E885" s="1"/>
      <c r="F885" s="48"/>
      <c r="G885" s="48"/>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214"/>
      <c r="C886" s="1"/>
      <c r="D886" s="1"/>
      <c r="E886" s="1"/>
      <c r="F886" s="48"/>
      <c r="G886" s="48"/>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214"/>
      <c r="C887" s="1"/>
      <c r="D887" s="1"/>
      <c r="E887" s="1"/>
      <c r="F887" s="48"/>
      <c r="G887" s="48"/>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214"/>
      <c r="C888" s="1"/>
      <c r="D888" s="1"/>
      <c r="E888" s="1"/>
      <c r="F888" s="48"/>
      <c r="G888" s="48"/>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214"/>
      <c r="C889" s="1"/>
      <c r="D889" s="1"/>
      <c r="E889" s="1"/>
      <c r="F889" s="48"/>
      <c r="G889" s="48"/>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214"/>
      <c r="C890" s="1"/>
      <c r="D890" s="1"/>
      <c r="E890" s="1"/>
      <c r="F890" s="48"/>
      <c r="G890" s="48"/>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214"/>
      <c r="C891" s="1"/>
      <c r="D891" s="1"/>
      <c r="E891" s="1"/>
      <c r="F891" s="48"/>
      <c r="G891" s="48"/>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214"/>
      <c r="C892" s="1"/>
      <c r="D892" s="1"/>
      <c r="E892" s="1"/>
      <c r="F892" s="48"/>
      <c r="G892" s="48"/>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214"/>
      <c r="C893" s="1"/>
      <c r="D893" s="1"/>
      <c r="E893" s="1"/>
      <c r="F893" s="48"/>
      <c r="G893" s="48"/>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214"/>
      <c r="C894" s="1"/>
      <c r="D894" s="1"/>
      <c r="E894" s="1"/>
      <c r="F894" s="48"/>
      <c r="G894" s="48"/>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214"/>
      <c r="C895" s="1"/>
      <c r="D895" s="1"/>
      <c r="E895" s="1"/>
      <c r="F895" s="48"/>
      <c r="G895" s="48"/>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214"/>
      <c r="C896" s="1"/>
      <c r="D896" s="1"/>
      <c r="E896" s="1"/>
      <c r="F896" s="48"/>
      <c r="G896" s="48"/>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214"/>
      <c r="C897" s="1"/>
      <c r="D897" s="1"/>
      <c r="E897" s="1"/>
      <c r="F897" s="48"/>
      <c r="G897" s="48"/>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214"/>
      <c r="C898" s="1"/>
      <c r="D898" s="1"/>
      <c r="E898" s="1"/>
      <c r="F898" s="48"/>
      <c r="G898" s="48"/>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214"/>
      <c r="C899" s="1"/>
      <c r="D899" s="1"/>
      <c r="E899" s="1"/>
      <c r="F899" s="48"/>
      <c r="G899" s="48"/>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214"/>
      <c r="C900" s="1"/>
      <c r="D900" s="1"/>
      <c r="E900" s="1"/>
      <c r="F900" s="48"/>
      <c r="G900" s="48"/>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214"/>
      <c r="C901" s="1"/>
      <c r="D901" s="1"/>
      <c r="E901" s="1"/>
      <c r="F901" s="48"/>
      <c r="G901" s="48"/>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214"/>
      <c r="C902" s="1"/>
      <c r="D902" s="1"/>
      <c r="E902" s="1"/>
      <c r="F902" s="48"/>
      <c r="G902" s="48"/>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214"/>
      <c r="C903" s="1"/>
      <c r="D903" s="1"/>
      <c r="E903" s="1"/>
      <c r="F903" s="48"/>
      <c r="G903" s="48"/>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214"/>
      <c r="C904" s="1"/>
      <c r="D904" s="1"/>
      <c r="E904" s="1"/>
      <c r="F904" s="48"/>
      <c r="G904" s="48"/>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214"/>
      <c r="C905" s="1"/>
      <c r="D905" s="1"/>
      <c r="E905" s="1"/>
      <c r="F905" s="48"/>
      <c r="G905" s="48"/>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214"/>
      <c r="C906" s="1"/>
      <c r="D906" s="1"/>
      <c r="E906" s="1"/>
      <c r="F906" s="48"/>
      <c r="G906" s="48"/>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214"/>
      <c r="C907" s="1"/>
      <c r="D907" s="1"/>
      <c r="E907" s="1"/>
      <c r="F907" s="48"/>
      <c r="G907" s="48"/>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214"/>
      <c r="C908" s="1"/>
      <c r="D908" s="1"/>
      <c r="E908" s="1"/>
      <c r="F908" s="48"/>
      <c r="G908" s="48"/>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214"/>
      <c r="C909" s="1"/>
      <c r="D909" s="1"/>
      <c r="E909" s="1"/>
      <c r="F909" s="48"/>
      <c r="G909" s="48"/>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214"/>
      <c r="C910" s="1"/>
      <c r="D910" s="1"/>
      <c r="E910" s="1"/>
      <c r="F910" s="48"/>
      <c r="G910" s="48"/>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214"/>
      <c r="C911" s="1"/>
      <c r="D911" s="1"/>
      <c r="E911" s="1"/>
      <c r="F911" s="48"/>
      <c r="G911" s="48"/>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214"/>
      <c r="C912" s="1"/>
      <c r="D912" s="1"/>
      <c r="E912" s="1"/>
      <c r="F912" s="48"/>
      <c r="G912" s="48"/>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214"/>
      <c r="C913" s="1"/>
      <c r="D913" s="1"/>
      <c r="E913" s="1"/>
      <c r="F913" s="48"/>
      <c r="G913" s="48"/>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214"/>
      <c r="C914" s="1"/>
      <c r="D914" s="1"/>
      <c r="E914" s="1"/>
      <c r="F914" s="48"/>
      <c r="G914" s="48"/>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214"/>
      <c r="C915" s="1"/>
      <c r="D915" s="1"/>
      <c r="E915" s="1"/>
      <c r="F915" s="48"/>
      <c r="G915" s="48"/>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214"/>
      <c r="C916" s="1"/>
      <c r="D916" s="1"/>
      <c r="E916" s="1"/>
      <c r="F916" s="48"/>
      <c r="G916" s="48"/>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214"/>
      <c r="C917" s="1"/>
      <c r="D917" s="1"/>
      <c r="E917" s="1"/>
      <c r="F917" s="48"/>
      <c r="G917" s="48"/>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214"/>
      <c r="C918" s="1"/>
      <c r="D918" s="1"/>
      <c r="E918" s="1"/>
      <c r="F918" s="48"/>
      <c r="G918" s="48"/>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214"/>
      <c r="C919" s="1"/>
      <c r="D919" s="1"/>
      <c r="E919" s="1"/>
      <c r="F919" s="48"/>
      <c r="G919" s="48"/>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214"/>
      <c r="C920" s="1"/>
      <c r="D920" s="1"/>
      <c r="E920" s="1"/>
      <c r="F920" s="48"/>
      <c r="G920" s="48"/>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214"/>
      <c r="C921" s="1"/>
      <c r="D921" s="1"/>
      <c r="E921" s="1"/>
      <c r="F921" s="48"/>
      <c r="G921" s="48"/>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214"/>
      <c r="C922" s="1"/>
      <c r="D922" s="1"/>
      <c r="E922" s="1"/>
      <c r="F922" s="48"/>
      <c r="G922" s="48"/>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214"/>
      <c r="C923" s="1"/>
      <c r="D923" s="1"/>
      <c r="E923" s="1"/>
      <c r="F923" s="48"/>
      <c r="G923" s="48"/>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214"/>
      <c r="C924" s="1"/>
      <c r="D924" s="1"/>
      <c r="E924" s="1"/>
      <c r="F924" s="48"/>
      <c r="G924" s="48"/>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214"/>
      <c r="C925" s="1"/>
      <c r="D925" s="1"/>
      <c r="E925" s="1"/>
      <c r="F925" s="48"/>
      <c r="G925" s="48"/>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214"/>
      <c r="C926" s="1"/>
      <c r="D926" s="1"/>
      <c r="E926" s="1"/>
      <c r="F926" s="48"/>
      <c r="G926" s="48"/>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214"/>
      <c r="C927" s="1"/>
      <c r="D927" s="1"/>
      <c r="E927" s="1"/>
      <c r="F927" s="48"/>
      <c r="G927" s="48"/>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214"/>
      <c r="C928" s="1"/>
      <c r="D928" s="1"/>
      <c r="E928" s="1"/>
      <c r="F928" s="48"/>
      <c r="G928" s="48"/>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214"/>
      <c r="C929" s="1"/>
      <c r="D929" s="1"/>
      <c r="E929" s="1"/>
      <c r="F929" s="48"/>
      <c r="G929" s="48"/>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214"/>
      <c r="C930" s="1"/>
      <c r="D930" s="1"/>
      <c r="E930" s="1"/>
      <c r="F930" s="48"/>
      <c r="G930" s="48"/>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214"/>
      <c r="C931" s="1"/>
      <c r="D931" s="1"/>
      <c r="E931" s="1"/>
      <c r="F931" s="48"/>
      <c r="G931" s="48"/>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214"/>
      <c r="C932" s="1"/>
      <c r="D932" s="1"/>
      <c r="E932" s="1"/>
      <c r="F932" s="48"/>
      <c r="G932" s="48"/>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214"/>
      <c r="C933" s="1"/>
      <c r="D933" s="1"/>
      <c r="E933" s="1"/>
      <c r="F933" s="48"/>
      <c r="G933" s="48"/>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214"/>
      <c r="C934" s="1"/>
      <c r="D934" s="1"/>
      <c r="E934" s="1"/>
      <c r="F934" s="48"/>
      <c r="G934" s="48"/>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214"/>
      <c r="C935" s="1"/>
      <c r="D935" s="1"/>
      <c r="E935" s="1"/>
      <c r="F935" s="48"/>
      <c r="G935" s="48"/>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214"/>
      <c r="C936" s="1"/>
      <c r="D936" s="1"/>
      <c r="E936" s="1"/>
      <c r="F936" s="48"/>
      <c r="G936" s="48"/>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214"/>
      <c r="C937" s="1"/>
      <c r="D937" s="1"/>
      <c r="E937" s="1"/>
      <c r="F937" s="48"/>
      <c r="G937" s="48"/>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214"/>
      <c r="C938" s="1"/>
      <c r="D938" s="1"/>
      <c r="E938" s="1"/>
      <c r="F938" s="48"/>
      <c r="G938" s="48"/>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214"/>
      <c r="C939" s="1"/>
      <c r="D939" s="1"/>
      <c r="E939" s="1"/>
      <c r="F939" s="48"/>
      <c r="G939" s="48"/>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214"/>
      <c r="C940" s="1"/>
      <c r="D940" s="1"/>
      <c r="E940" s="1"/>
      <c r="F940" s="48"/>
      <c r="G940" s="48"/>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214"/>
      <c r="C941" s="1"/>
      <c r="D941" s="1"/>
      <c r="E941" s="1"/>
      <c r="F941" s="48"/>
      <c r="G941" s="48"/>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214"/>
      <c r="C942" s="1"/>
      <c r="D942" s="1"/>
      <c r="E942" s="1"/>
      <c r="F942" s="48"/>
      <c r="G942" s="48"/>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214"/>
      <c r="C943" s="1"/>
      <c r="D943" s="1"/>
      <c r="E943" s="1"/>
      <c r="F943" s="48"/>
      <c r="G943" s="48"/>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214"/>
      <c r="C944" s="1"/>
      <c r="D944" s="1"/>
      <c r="E944" s="1"/>
      <c r="F944" s="48"/>
      <c r="G944" s="48"/>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214"/>
      <c r="C945" s="1"/>
      <c r="D945" s="1"/>
      <c r="E945" s="1"/>
      <c r="F945" s="48"/>
      <c r="G945" s="48"/>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214"/>
      <c r="C946" s="1"/>
      <c r="D946" s="1"/>
      <c r="E946" s="1"/>
      <c r="F946" s="48"/>
      <c r="G946" s="48"/>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214"/>
      <c r="C947" s="1"/>
      <c r="D947" s="1"/>
      <c r="E947" s="1"/>
      <c r="F947" s="48"/>
      <c r="G947" s="48"/>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214"/>
      <c r="C948" s="1"/>
      <c r="D948" s="1"/>
      <c r="E948" s="1"/>
      <c r="F948" s="48"/>
      <c r="G948" s="48"/>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214"/>
      <c r="C949" s="1"/>
      <c r="D949" s="1"/>
      <c r="E949" s="1"/>
      <c r="F949" s="48"/>
      <c r="G949" s="48"/>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214"/>
      <c r="C950" s="1"/>
      <c r="D950" s="1"/>
      <c r="E950" s="1"/>
      <c r="F950" s="48"/>
      <c r="G950" s="48"/>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214"/>
      <c r="C951" s="1"/>
      <c r="D951" s="1"/>
      <c r="E951" s="1"/>
      <c r="F951" s="48"/>
      <c r="G951" s="48"/>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214"/>
      <c r="C952" s="1"/>
      <c r="D952" s="1"/>
      <c r="E952" s="1"/>
      <c r="F952" s="48"/>
      <c r="G952" s="48"/>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214"/>
      <c r="C953" s="1"/>
      <c r="D953" s="1"/>
      <c r="E953" s="1"/>
      <c r="F953" s="48"/>
      <c r="G953" s="48"/>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214"/>
      <c r="C954" s="1"/>
      <c r="D954" s="1"/>
      <c r="E954" s="1"/>
      <c r="F954" s="48"/>
      <c r="G954" s="48"/>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214"/>
      <c r="C955" s="1"/>
      <c r="D955" s="1"/>
      <c r="E955" s="1"/>
      <c r="F955" s="48"/>
      <c r="G955" s="48"/>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214"/>
      <c r="C956" s="1"/>
      <c r="D956" s="1"/>
      <c r="E956" s="1"/>
      <c r="F956" s="48"/>
      <c r="G956" s="48"/>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214"/>
      <c r="C957" s="1"/>
      <c r="D957" s="1"/>
      <c r="E957" s="1"/>
      <c r="F957" s="48"/>
      <c r="G957" s="48"/>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214"/>
      <c r="C958" s="1"/>
      <c r="D958" s="1"/>
      <c r="E958" s="1"/>
      <c r="F958" s="48"/>
      <c r="G958" s="48"/>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214"/>
      <c r="C959" s="1"/>
      <c r="D959" s="1"/>
      <c r="E959" s="1"/>
      <c r="F959" s="48"/>
      <c r="G959" s="48"/>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214"/>
      <c r="C960" s="1"/>
      <c r="D960" s="1"/>
      <c r="E960" s="1"/>
      <c r="F960" s="48"/>
      <c r="G960" s="48"/>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214"/>
      <c r="C961" s="1"/>
      <c r="D961" s="1"/>
      <c r="E961" s="1"/>
      <c r="F961" s="48"/>
      <c r="G961" s="48"/>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214"/>
      <c r="C962" s="1"/>
      <c r="D962" s="1"/>
      <c r="E962" s="1"/>
      <c r="F962" s="48"/>
      <c r="G962" s="48"/>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214"/>
      <c r="C963" s="1"/>
      <c r="D963" s="1"/>
      <c r="E963" s="1"/>
      <c r="F963" s="48"/>
      <c r="G963" s="48"/>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214"/>
      <c r="C964" s="1"/>
      <c r="D964" s="1"/>
      <c r="E964" s="1"/>
      <c r="F964" s="48"/>
      <c r="G964" s="48"/>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214"/>
      <c r="C965" s="1"/>
      <c r="D965" s="1"/>
      <c r="E965" s="1"/>
      <c r="F965" s="48"/>
      <c r="G965" s="48"/>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214"/>
      <c r="C966" s="1"/>
      <c r="D966" s="1"/>
      <c r="E966" s="1"/>
      <c r="F966" s="48"/>
      <c r="G966" s="48"/>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214"/>
      <c r="C967" s="1"/>
      <c r="D967" s="1"/>
      <c r="E967" s="1"/>
      <c r="F967" s="48"/>
      <c r="G967" s="48"/>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214"/>
      <c r="C968" s="1"/>
      <c r="D968" s="1"/>
      <c r="E968" s="1"/>
      <c r="F968" s="48"/>
      <c r="G968" s="48"/>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214"/>
      <c r="C969" s="1"/>
      <c r="D969" s="1"/>
      <c r="E969" s="1"/>
      <c r="F969" s="48"/>
      <c r="G969" s="48"/>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214"/>
      <c r="C970" s="1"/>
      <c r="D970" s="1"/>
      <c r="E970" s="1"/>
      <c r="F970" s="48"/>
      <c r="G970" s="48"/>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214"/>
      <c r="C971" s="1"/>
      <c r="D971" s="1"/>
      <c r="E971" s="1"/>
      <c r="F971" s="48"/>
      <c r="G971" s="48"/>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214"/>
      <c r="C972" s="1"/>
      <c r="D972" s="1"/>
      <c r="E972" s="1"/>
      <c r="F972" s="48"/>
      <c r="G972" s="48"/>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214"/>
      <c r="C973" s="1"/>
      <c r="D973" s="1"/>
      <c r="E973" s="1"/>
      <c r="F973" s="48"/>
      <c r="G973" s="48"/>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214"/>
      <c r="C974" s="1"/>
      <c r="D974" s="1"/>
      <c r="E974" s="1"/>
      <c r="F974" s="48"/>
      <c r="G974" s="48"/>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214"/>
      <c r="C975" s="1"/>
      <c r="D975" s="1"/>
      <c r="E975" s="1"/>
      <c r="F975" s="48"/>
      <c r="G975" s="48"/>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214"/>
      <c r="C976" s="1"/>
      <c r="D976" s="1"/>
      <c r="E976" s="1"/>
      <c r="F976" s="48"/>
      <c r="G976" s="48"/>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214"/>
      <c r="C977" s="1"/>
      <c r="D977" s="1"/>
      <c r="E977" s="1"/>
      <c r="F977" s="48"/>
      <c r="G977" s="48"/>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214"/>
      <c r="C978" s="1"/>
      <c r="D978" s="1"/>
      <c r="E978" s="1"/>
      <c r="F978" s="48"/>
      <c r="G978" s="48"/>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214"/>
      <c r="C979" s="1"/>
      <c r="D979" s="1"/>
      <c r="E979" s="1"/>
      <c r="F979" s="48"/>
      <c r="G979" s="48"/>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214"/>
      <c r="C980" s="1"/>
      <c r="D980" s="1"/>
      <c r="E980" s="1"/>
      <c r="F980" s="48"/>
      <c r="G980" s="48"/>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214"/>
      <c r="C981" s="1"/>
      <c r="D981" s="1"/>
      <c r="E981" s="1"/>
      <c r="F981" s="48"/>
      <c r="G981" s="48"/>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214"/>
      <c r="C982" s="1"/>
      <c r="D982" s="1"/>
      <c r="E982" s="1"/>
      <c r="F982" s="48"/>
      <c r="G982" s="48"/>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214"/>
      <c r="C983" s="1"/>
      <c r="D983" s="1"/>
      <c r="E983" s="1"/>
      <c r="F983" s="48"/>
      <c r="G983" s="48"/>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214"/>
      <c r="C984" s="1"/>
      <c r="D984" s="1"/>
      <c r="E984" s="1"/>
      <c r="F984" s="48"/>
      <c r="G984" s="48"/>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214"/>
      <c r="C985" s="1"/>
      <c r="D985" s="1"/>
      <c r="E985" s="1"/>
      <c r="F985" s="48"/>
      <c r="G985" s="48"/>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214"/>
      <c r="C986" s="1"/>
      <c r="D986" s="1"/>
      <c r="E986" s="1"/>
      <c r="F986" s="48"/>
      <c r="G986" s="48"/>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214"/>
      <c r="C987" s="1"/>
      <c r="D987" s="1"/>
      <c r="E987" s="1"/>
      <c r="F987" s="48"/>
      <c r="G987" s="48"/>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214"/>
      <c r="C988" s="1"/>
      <c r="D988" s="1"/>
      <c r="E988" s="1"/>
      <c r="F988" s="48"/>
      <c r="G988" s="48"/>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214"/>
      <c r="C989" s="1"/>
      <c r="D989" s="1"/>
      <c r="E989" s="1"/>
      <c r="F989" s="48"/>
      <c r="G989" s="48"/>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214"/>
      <c r="C990" s="1"/>
      <c r="D990" s="1"/>
      <c r="E990" s="1"/>
      <c r="F990" s="48"/>
      <c r="G990" s="48"/>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214"/>
      <c r="C991" s="1"/>
      <c r="D991" s="1"/>
      <c r="E991" s="1"/>
      <c r="F991" s="48"/>
      <c r="G991" s="48"/>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214"/>
      <c r="C992" s="1"/>
      <c r="D992" s="1"/>
      <c r="E992" s="1"/>
      <c r="F992" s="48"/>
      <c r="G992" s="48"/>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214"/>
      <c r="C993" s="1"/>
      <c r="D993" s="1"/>
      <c r="E993" s="1"/>
      <c r="F993" s="48"/>
      <c r="G993" s="48"/>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214"/>
      <c r="C994" s="1"/>
      <c r="D994" s="1"/>
      <c r="E994" s="1"/>
      <c r="F994" s="48"/>
      <c r="G994" s="48"/>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214"/>
      <c r="C995" s="1"/>
      <c r="D995" s="1"/>
      <c r="E995" s="1"/>
      <c r="F995" s="48"/>
      <c r="G995" s="48"/>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214"/>
      <c r="C996" s="1"/>
      <c r="D996" s="1"/>
      <c r="E996" s="1"/>
      <c r="F996" s="48"/>
      <c r="G996" s="48"/>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214"/>
      <c r="C997" s="1"/>
      <c r="D997" s="1"/>
      <c r="E997" s="1"/>
      <c r="F997" s="48"/>
      <c r="G997" s="48"/>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214"/>
      <c r="C998" s="1"/>
      <c r="D998" s="1"/>
      <c r="E998" s="1"/>
      <c r="F998" s="48"/>
      <c r="G998" s="48"/>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214"/>
      <c r="C999" s="1"/>
      <c r="D999" s="1"/>
      <c r="E999" s="1"/>
      <c r="F999" s="48"/>
      <c r="G999" s="48"/>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214"/>
      <c r="C1000" s="1"/>
      <c r="D1000" s="1"/>
      <c r="E1000" s="1"/>
      <c r="F1000" s="48"/>
      <c r="G1000" s="48"/>
      <c r="H1000" s="1"/>
      <c r="I1000" s="1"/>
      <c r="J1000" s="1"/>
      <c r="K1000" s="1"/>
      <c r="L1000" s="1"/>
      <c r="M1000" s="1"/>
      <c r="N1000" s="1"/>
      <c r="O1000" s="1"/>
      <c r="P1000" s="1"/>
      <c r="Q1000" s="1"/>
      <c r="R1000" s="1"/>
      <c r="S1000" s="1"/>
      <c r="T1000" s="1"/>
      <c r="U1000" s="1"/>
      <c r="V1000" s="1"/>
      <c r="W1000" s="1"/>
      <c r="X1000" s="1"/>
      <c r="Y1000" s="1"/>
      <c r="Z1000" s="1"/>
    </row>
    <row r="1001" spans="1:26" ht="12.75" customHeight="1" x14ac:dyDescent="0.2">
      <c r="A1001" s="1"/>
      <c r="B1001" s="214"/>
      <c r="C1001" s="1"/>
      <c r="D1001" s="1"/>
      <c r="E1001" s="1"/>
      <c r="F1001" s="48"/>
      <c r="G1001" s="48"/>
      <c r="H1001" s="1"/>
      <c r="I1001" s="1"/>
      <c r="J1001" s="1"/>
      <c r="K1001" s="1"/>
      <c r="L1001" s="1"/>
      <c r="M1001" s="1"/>
      <c r="N1001" s="1"/>
      <c r="O1001" s="1"/>
      <c r="P1001" s="1"/>
      <c r="Q1001" s="1"/>
      <c r="R1001" s="1"/>
      <c r="S1001" s="1"/>
      <c r="T1001" s="1"/>
      <c r="U1001" s="1"/>
      <c r="V1001" s="1"/>
      <c r="W1001" s="1"/>
      <c r="X1001" s="1"/>
      <c r="Y1001" s="1"/>
      <c r="Z1001" s="1"/>
    </row>
    <row r="1002" spans="1:26" ht="12.75" customHeight="1" x14ac:dyDescent="0.2">
      <c r="A1002" s="1"/>
      <c r="B1002" s="214"/>
      <c r="C1002" s="1"/>
      <c r="D1002" s="1"/>
      <c r="E1002" s="1"/>
      <c r="F1002" s="48"/>
      <c r="G1002" s="48"/>
      <c r="H1002" s="1"/>
      <c r="I1002" s="1"/>
      <c r="J1002" s="1"/>
      <c r="K1002" s="1"/>
      <c r="L1002" s="1"/>
      <c r="M1002" s="1"/>
      <c r="N1002" s="1"/>
      <c r="O1002" s="1"/>
      <c r="P1002" s="1"/>
      <c r="Q1002" s="1"/>
      <c r="R1002" s="1"/>
      <c r="S1002" s="1"/>
      <c r="T1002" s="1"/>
      <c r="U1002" s="1"/>
      <c r="V1002" s="1"/>
      <c r="W1002" s="1"/>
      <c r="X1002" s="1"/>
      <c r="Y1002" s="1"/>
      <c r="Z1002" s="1"/>
    </row>
    <row r="1003" spans="1:26" ht="12.75" customHeight="1" x14ac:dyDescent="0.2">
      <c r="A1003" s="1"/>
      <c r="B1003" s="214"/>
      <c r="C1003" s="1"/>
      <c r="D1003" s="1"/>
      <c r="E1003" s="1"/>
      <c r="F1003" s="48"/>
      <c r="G1003" s="48"/>
      <c r="H1003" s="1"/>
      <c r="I1003" s="1"/>
      <c r="J1003" s="1"/>
      <c r="K1003" s="1"/>
      <c r="L1003" s="1"/>
      <c r="M1003" s="1"/>
      <c r="N1003" s="1"/>
      <c r="O1003" s="1"/>
      <c r="P1003" s="1"/>
      <c r="Q1003" s="1"/>
      <c r="R1003" s="1"/>
      <c r="S1003" s="1"/>
      <c r="T1003" s="1"/>
      <c r="U1003" s="1"/>
      <c r="V1003" s="1"/>
      <c r="W1003" s="1"/>
      <c r="X1003" s="1"/>
      <c r="Y1003" s="1"/>
      <c r="Z1003" s="1"/>
    </row>
    <row r="1004" spans="1:26" ht="12.75" customHeight="1" x14ac:dyDescent="0.2">
      <c r="A1004" s="1"/>
      <c r="B1004" s="214"/>
      <c r="C1004" s="1"/>
      <c r="D1004" s="1"/>
      <c r="E1004" s="1"/>
      <c r="F1004" s="48"/>
      <c r="G1004" s="48"/>
      <c r="H1004" s="1"/>
      <c r="I1004" s="1"/>
      <c r="J1004" s="1"/>
      <c r="K1004" s="1"/>
      <c r="L1004" s="1"/>
      <c r="M1004" s="1"/>
      <c r="N1004" s="1"/>
      <c r="O1004" s="1"/>
      <c r="P1004" s="1"/>
      <c r="Q1004" s="1"/>
      <c r="R1004" s="1"/>
      <c r="S1004" s="1"/>
      <c r="T1004" s="1"/>
      <c r="U1004" s="1"/>
      <c r="V1004" s="1"/>
      <c r="W1004" s="1"/>
      <c r="X1004" s="1"/>
      <c r="Y1004" s="1"/>
      <c r="Z1004" s="1"/>
    </row>
    <row r="1005" spans="1:26" ht="12.75" customHeight="1" x14ac:dyDescent="0.2">
      <c r="A1005" s="1"/>
      <c r="B1005" s="214"/>
      <c r="C1005" s="1"/>
      <c r="D1005" s="1"/>
      <c r="E1005" s="1"/>
      <c r="F1005" s="48"/>
      <c r="G1005" s="48"/>
      <c r="H1005" s="1"/>
      <c r="I1005" s="1"/>
      <c r="J1005" s="1"/>
      <c r="K1005" s="1"/>
      <c r="L1005" s="1"/>
      <c r="M1005" s="1"/>
      <c r="N1005" s="1"/>
      <c r="O1005" s="1"/>
      <c r="P1005" s="1"/>
      <c r="Q1005" s="1"/>
      <c r="R1005" s="1"/>
      <c r="S1005" s="1"/>
      <c r="T1005" s="1"/>
      <c r="U1005" s="1"/>
      <c r="V1005" s="1"/>
      <c r="W1005" s="1"/>
      <c r="X1005" s="1"/>
      <c r="Y1005" s="1"/>
      <c r="Z1005" s="1"/>
    </row>
    <row r="1006" spans="1:26" ht="12.75" customHeight="1" x14ac:dyDescent="0.2">
      <c r="A1006" s="1"/>
      <c r="B1006" s="214"/>
      <c r="C1006" s="1"/>
      <c r="D1006" s="1"/>
      <c r="E1006" s="1"/>
      <c r="F1006" s="48"/>
      <c r="G1006" s="48"/>
      <c r="H1006" s="1"/>
      <c r="I1006" s="1"/>
      <c r="J1006" s="1"/>
      <c r="K1006" s="1"/>
      <c r="L1006" s="1"/>
      <c r="M1006" s="1"/>
      <c r="N1006" s="1"/>
      <c r="O1006" s="1"/>
      <c r="P1006" s="1"/>
      <c r="Q1006" s="1"/>
      <c r="R1006" s="1"/>
      <c r="S1006" s="1"/>
      <c r="T1006" s="1"/>
      <c r="U1006" s="1"/>
      <c r="V1006" s="1"/>
      <c r="W1006" s="1"/>
      <c r="X1006" s="1"/>
      <c r="Y1006" s="1"/>
      <c r="Z1006" s="1"/>
    </row>
    <row r="1007" spans="1:26" ht="12.75" customHeight="1" x14ac:dyDescent="0.2">
      <c r="A1007" s="1"/>
      <c r="B1007" s="214"/>
      <c r="C1007" s="1"/>
      <c r="D1007" s="1"/>
      <c r="E1007" s="1"/>
      <c r="F1007" s="48"/>
      <c r="G1007" s="48"/>
      <c r="H1007" s="1"/>
      <c r="I1007" s="1"/>
      <c r="J1007" s="1"/>
      <c r="K1007" s="1"/>
      <c r="L1007" s="1"/>
      <c r="M1007" s="1"/>
      <c r="N1007" s="1"/>
      <c r="O1007" s="1"/>
      <c r="P1007" s="1"/>
      <c r="Q1007" s="1"/>
      <c r="R1007" s="1"/>
      <c r="S1007" s="1"/>
      <c r="T1007" s="1"/>
      <c r="U1007" s="1"/>
      <c r="V1007" s="1"/>
      <c r="W1007" s="1"/>
      <c r="X1007" s="1"/>
      <c r="Y1007" s="1"/>
      <c r="Z1007" s="1"/>
    </row>
    <row r="1008" spans="1:26" ht="12.75" customHeight="1" x14ac:dyDescent="0.2">
      <c r="A1008" s="1"/>
      <c r="B1008" s="214"/>
      <c r="C1008" s="1"/>
      <c r="D1008" s="1"/>
      <c r="E1008" s="1"/>
      <c r="F1008" s="48"/>
      <c r="G1008" s="48"/>
      <c r="H1008" s="1"/>
      <c r="I1008" s="1"/>
      <c r="J1008" s="1"/>
      <c r="K1008" s="1"/>
      <c r="L1008" s="1"/>
      <c r="M1008" s="1"/>
      <c r="N1008" s="1"/>
      <c r="O1008" s="1"/>
      <c r="P1008" s="1"/>
      <c r="Q1008" s="1"/>
      <c r="R1008" s="1"/>
      <c r="S1008" s="1"/>
      <c r="T1008" s="1"/>
      <c r="U1008" s="1"/>
      <c r="V1008" s="1"/>
      <c r="W1008" s="1"/>
      <c r="X1008" s="1"/>
      <c r="Y1008" s="1"/>
      <c r="Z1008" s="1"/>
    </row>
    <row r="1009" spans="1:26" ht="12.75" customHeight="1" x14ac:dyDescent="0.2">
      <c r="A1009" s="1"/>
      <c r="B1009" s="214"/>
      <c r="C1009" s="1"/>
      <c r="D1009" s="1"/>
      <c r="E1009" s="1"/>
      <c r="F1009" s="48"/>
      <c r="G1009" s="48"/>
      <c r="H1009" s="1"/>
      <c r="I1009" s="1"/>
      <c r="J1009" s="1"/>
      <c r="K1009" s="1"/>
      <c r="L1009" s="1"/>
      <c r="M1009" s="1"/>
      <c r="N1009" s="1"/>
      <c r="O1009" s="1"/>
      <c r="P1009" s="1"/>
      <c r="Q1009" s="1"/>
      <c r="R1009" s="1"/>
      <c r="S1009" s="1"/>
      <c r="T1009" s="1"/>
      <c r="U1009" s="1"/>
      <c r="V1009" s="1"/>
      <c r="W1009" s="1"/>
      <c r="X1009" s="1"/>
      <c r="Y1009" s="1"/>
      <c r="Z1009" s="1"/>
    </row>
    <row r="1010" spans="1:26" ht="12.75" customHeight="1" x14ac:dyDescent="0.2">
      <c r="A1010" s="1"/>
      <c r="B1010" s="214"/>
      <c r="C1010" s="1"/>
      <c r="D1010" s="1"/>
      <c r="E1010" s="1"/>
      <c r="F1010" s="48"/>
      <c r="G1010" s="48"/>
      <c r="H1010" s="1"/>
      <c r="I1010" s="1"/>
      <c r="J1010" s="1"/>
      <c r="K1010" s="1"/>
      <c r="L1010" s="1"/>
      <c r="M1010" s="1"/>
      <c r="N1010" s="1"/>
      <c r="O1010" s="1"/>
      <c r="P1010" s="1"/>
      <c r="Q1010" s="1"/>
      <c r="R1010" s="1"/>
      <c r="S1010" s="1"/>
      <c r="T1010" s="1"/>
      <c r="U1010" s="1"/>
      <c r="V1010" s="1"/>
      <c r="W1010" s="1"/>
      <c r="X1010" s="1"/>
      <c r="Y1010" s="1"/>
      <c r="Z1010" s="1"/>
    </row>
    <row r="1011" spans="1:26" ht="12.75" customHeight="1" x14ac:dyDescent="0.2">
      <c r="A1011" s="1"/>
      <c r="B1011" s="214"/>
      <c r="C1011" s="1"/>
      <c r="D1011" s="1"/>
      <c r="E1011" s="1"/>
      <c r="F1011" s="48"/>
      <c r="G1011" s="48"/>
      <c r="H1011" s="1"/>
      <c r="I1011" s="1"/>
      <c r="J1011" s="1"/>
      <c r="K1011" s="1"/>
      <c r="L1011" s="1"/>
      <c r="M1011" s="1"/>
      <c r="N1011" s="1"/>
      <c r="O1011" s="1"/>
      <c r="P1011" s="1"/>
      <c r="Q1011" s="1"/>
      <c r="R1011" s="1"/>
      <c r="S1011" s="1"/>
      <c r="T1011" s="1"/>
      <c r="U1011" s="1"/>
      <c r="V1011" s="1"/>
      <c r="W1011" s="1"/>
      <c r="X1011" s="1"/>
      <c r="Y1011" s="1"/>
      <c r="Z1011" s="1"/>
    </row>
  </sheetData>
  <sheetProtection sheet="1" objects="1" scenarios="1" selectLockedCells="1" selectUnlockedCells="1"/>
  <printOptions gridLines="1"/>
  <pageMargins left="0.5" right="0.5" top="0.5" bottom="0.5" header="0" footer="0"/>
  <pageSetup scale="80" orientation="portrait" r:id="rId1"/>
  <headerFooter>
    <oddHeader>&amp;CNevada Department of Education 04+000Support Services</oddHeader>
    <oddFooter>&amp;CPage &amp;P of</oddFooter>
  </headerFooter>
  <rowBreaks count="4" manualBreakCount="4">
    <brk id="44" max="6" man="1"/>
    <brk id="82" max="6" man="1"/>
    <brk id="130" max="6" man="1"/>
    <brk id="183" max="6" man="1"/>
  </rowBreaks>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Expenditure Summary </vt:lpstr>
      <vt:lpstr>Instruction </vt:lpstr>
      <vt:lpstr>Support Services</vt:lpstr>
      <vt:lpstr>'Support Services'!Print_Area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 Markovic</dc:creator>
  <cp:lastModifiedBy>Roxanne Starbuck</cp:lastModifiedBy>
  <cp:lastPrinted>2021-04-09T20:00:37Z</cp:lastPrinted>
  <dcterms:created xsi:type="dcterms:W3CDTF">2020-05-15T23:13:17Z</dcterms:created>
  <dcterms:modified xsi:type="dcterms:W3CDTF">2021-04-12T15:49:20Z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0x010100F0A3FA6E95EEBA44B8D1F74A3C611449</vt:lpwstr>
  </property>
</Properties>
</file>