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readOnlyRecommended="1"/>
  <workbookPr defaultThemeVersion="166925"/>
  <mc:AlternateContent xmlns:mc="http://schemas.openxmlformats.org/markup-compatibility/2006">
    <mc:Choice Requires="x15">
      <x15ac:absPath xmlns:x15ac="http://schemas.microsoft.com/office/spreadsheetml/2010/11/ac" url="https://nv-my.sharepoint.com/personal/m_montoya_doe_nv_gov/Documents/Desktop/SIS/Public Meetings/SWCC/6.8.23/Meeting Materials/"/>
    </mc:Choice>
  </mc:AlternateContent>
  <xr:revisionPtr revIDLastSave="40" documentId="8_{78F0EC7A-E1D8-4CBF-974B-62D84413FBC1}" xr6:coauthVersionLast="47" xr6:coauthVersionMax="47" xr10:uidLastSave="{A6A6BCD4-5CA6-413D-BFE4-351CA36CA970}"/>
  <workbookProtection workbookPassword="D8E3" lockStructure="1"/>
  <bookViews>
    <workbookView xWindow="-120" yWindow="-120" windowWidth="29040" windowHeight="15840" xr2:uid="{00000000-000D-0000-FFFF-FFFF00000000}"/>
  </bookViews>
  <sheets>
    <sheet name="Budget Expenditure Summary " sheetId="1" r:id="rId1"/>
    <sheet name="Instruction " sheetId="2" r:id="rId2"/>
    <sheet name="Support Services" sheetId="3" r:id="rId3"/>
  </sheets>
  <definedNames>
    <definedName name="_xlnm.Print_Area" localSheetId="0">'Budget Expenditure Summary '!$A$1:$E$65</definedName>
    <definedName name="_xlnm.Print_Area" localSheetId="1">'Instruction '!$A$1:$G$265</definedName>
    <definedName name="_xlnm.Print_Area" localSheetId="2">'Support Services'!$A$1:$G$319</definedName>
    <definedName name="_xlnm.Print_Titles" localSheetId="1">'Instruction '!$1:$7</definedName>
    <definedName name="_xlnm.Print_Titles" localSheetId="2">'Support Services'!$1:$6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8" i="3" l="1"/>
  <c r="F239" i="3"/>
  <c r="F240" i="3"/>
  <c r="F241" i="3"/>
  <c r="G241" i="3"/>
  <c r="D29" i="1"/>
  <c r="F173" i="3"/>
  <c r="F174" i="3"/>
  <c r="G175" i="3"/>
  <c r="F112" i="3"/>
  <c r="F113" i="3"/>
  <c r="F114" i="3"/>
  <c r="F115" i="3"/>
  <c r="F116" i="3"/>
  <c r="F117" i="3"/>
  <c r="F118" i="3"/>
  <c r="F119" i="3"/>
  <c r="F120" i="3"/>
  <c r="F121" i="3"/>
  <c r="F122" i="3"/>
  <c r="H122" i="3"/>
  <c r="F100" i="3"/>
  <c r="F101" i="3"/>
  <c r="F102" i="3"/>
  <c r="F103" i="3"/>
  <c r="F104" i="3"/>
  <c r="F105" i="3"/>
  <c r="F106" i="3"/>
  <c r="F107" i="3"/>
  <c r="F108" i="3"/>
  <c r="F109" i="3"/>
  <c r="H109" i="3"/>
  <c r="E40" i="3"/>
  <c r="F99" i="3"/>
  <c r="F11" i="3"/>
  <c r="F65" i="3"/>
  <c r="F96" i="3"/>
  <c r="F95" i="3"/>
  <c r="F94" i="3"/>
  <c r="F93" i="3"/>
  <c r="F92" i="3"/>
  <c r="F91" i="3"/>
  <c r="F90" i="3"/>
  <c r="F89" i="3"/>
  <c r="F88" i="3"/>
  <c r="F87" i="3"/>
  <c r="F86" i="3"/>
  <c r="F83" i="3"/>
  <c r="F82" i="3"/>
  <c r="F81" i="3"/>
  <c r="F80" i="3"/>
  <c r="F79" i="3"/>
  <c r="F78" i="3"/>
  <c r="F77" i="3"/>
  <c r="F76" i="3"/>
  <c r="F75" i="3"/>
  <c r="F74" i="3"/>
  <c r="F73" i="3"/>
  <c r="F70" i="3"/>
  <c r="F69" i="3"/>
  <c r="F68" i="3"/>
  <c r="F67" i="3"/>
  <c r="F66" i="3"/>
  <c r="F64" i="3"/>
  <c r="F63" i="3"/>
  <c r="F62" i="3"/>
  <c r="F61" i="3"/>
  <c r="F60" i="3"/>
  <c r="F57" i="3"/>
  <c r="F56" i="3"/>
  <c r="F55" i="3"/>
  <c r="F54" i="3"/>
  <c r="F53" i="3"/>
  <c r="F52" i="3"/>
  <c r="F51" i="3"/>
  <c r="F50" i="3"/>
  <c r="F49" i="3"/>
  <c r="F48" i="3"/>
  <c r="F47" i="3"/>
  <c r="F43" i="3"/>
  <c r="F42" i="3"/>
  <c r="F41" i="3"/>
  <c r="F40" i="3"/>
  <c r="F39" i="3"/>
  <c r="F38" i="3"/>
  <c r="F37" i="3"/>
  <c r="F36" i="3"/>
  <c r="F35" i="3"/>
  <c r="F34" i="3"/>
  <c r="F14" i="3"/>
  <c r="F13" i="3"/>
  <c r="F12" i="3"/>
  <c r="F10" i="3"/>
  <c r="F9" i="3"/>
  <c r="F81" i="2"/>
  <c r="F80" i="2"/>
  <c r="F79" i="2"/>
  <c r="F78" i="2"/>
  <c r="F77" i="2"/>
  <c r="F76" i="2"/>
  <c r="F75" i="2"/>
  <c r="F74" i="2"/>
  <c r="F73" i="2"/>
  <c r="F72" i="2"/>
  <c r="F71" i="2"/>
  <c r="F223" i="2"/>
  <c r="F228" i="2"/>
  <c r="F218" i="2"/>
  <c r="F208" i="2"/>
  <c r="F207" i="2"/>
  <c r="F206" i="2"/>
  <c r="F205" i="2"/>
  <c r="F203" i="2"/>
  <c r="F202" i="2"/>
  <c r="F201" i="2"/>
  <c r="F199" i="2"/>
  <c r="F198" i="2"/>
  <c r="F197" i="2"/>
  <c r="F195" i="2"/>
  <c r="F194" i="2"/>
  <c r="F193" i="2"/>
  <c r="G195" i="2"/>
  <c r="C31" i="1"/>
  <c r="F191" i="2"/>
  <c r="F190" i="2"/>
  <c r="F189" i="2"/>
  <c r="F187" i="2"/>
  <c r="F186" i="2"/>
  <c r="F185" i="2"/>
  <c r="F184" i="2"/>
  <c r="F255" i="3"/>
  <c r="F256" i="3"/>
  <c r="F257" i="3"/>
  <c r="F259" i="3"/>
  <c r="F260" i="3"/>
  <c r="F261" i="3"/>
  <c r="F262" i="3"/>
  <c r="F252" i="3"/>
  <c r="F253" i="3"/>
  <c r="B2" i="3"/>
  <c r="B3" i="2"/>
  <c r="G240" i="2"/>
  <c r="C40" i="1"/>
  <c r="F33" i="2"/>
  <c r="F34" i="2"/>
  <c r="F35" i="2"/>
  <c r="F36" i="2"/>
  <c r="F37" i="2"/>
  <c r="F38" i="2"/>
  <c r="F39" i="2"/>
  <c r="F40" i="2"/>
  <c r="F41" i="2"/>
  <c r="F45" i="2"/>
  <c r="F46" i="2"/>
  <c r="F47" i="2"/>
  <c r="F48" i="2"/>
  <c r="F49" i="2"/>
  <c r="F50" i="2"/>
  <c r="F51" i="2"/>
  <c r="F52" i="2"/>
  <c r="F53" i="2"/>
  <c r="F54" i="2"/>
  <c r="F58" i="2"/>
  <c r="F59" i="2"/>
  <c r="F60" i="2"/>
  <c r="F61" i="2"/>
  <c r="F62" i="2"/>
  <c r="F63" i="2"/>
  <c r="F64" i="2"/>
  <c r="F65" i="2"/>
  <c r="F66" i="2"/>
  <c r="F67" i="2"/>
  <c r="F68" i="2"/>
  <c r="F32" i="2"/>
  <c r="F10" i="2"/>
  <c r="F129" i="2"/>
  <c r="F136" i="2"/>
  <c r="F137" i="2"/>
  <c r="F138" i="2"/>
  <c r="F128" i="2"/>
  <c r="F130" i="2"/>
  <c r="F132" i="2"/>
  <c r="F133" i="2"/>
  <c r="F134" i="2"/>
  <c r="F140" i="2"/>
  <c r="F141" i="2"/>
  <c r="F142" i="2"/>
  <c r="F152" i="2"/>
  <c r="F153" i="2"/>
  <c r="F154" i="2"/>
  <c r="F155" i="2"/>
  <c r="F156" i="2"/>
  <c r="F157" i="2"/>
  <c r="F245" i="2"/>
  <c r="C42" i="1"/>
  <c r="F243" i="2"/>
  <c r="C41" i="1"/>
  <c r="F15" i="3"/>
  <c r="F16" i="3"/>
  <c r="F17" i="3"/>
  <c r="F252" i="2"/>
  <c r="F253" i="2"/>
  <c r="F254" i="2"/>
  <c r="F255" i="2"/>
  <c r="F229" i="2"/>
  <c r="F230" i="2"/>
  <c r="F231" i="2"/>
  <c r="F224" i="2"/>
  <c r="F225" i="2"/>
  <c r="F226" i="2"/>
  <c r="F219" i="2"/>
  <c r="F220" i="2"/>
  <c r="F221" i="2"/>
  <c r="F179" i="2"/>
  <c r="F180" i="2"/>
  <c r="F181" i="2"/>
  <c r="F182" i="2"/>
  <c r="F174" i="2"/>
  <c r="F175" i="2"/>
  <c r="F176" i="2"/>
  <c r="F177" i="2"/>
  <c r="F170" i="2"/>
  <c r="F171" i="2"/>
  <c r="F172" i="2"/>
  <c r="F166" i="2"/>
  <c r="F167" i="2"/>
  <c r="F168" i="2"/>
  <c r="G1" i="3"/>
  <c r="G2" i="2"/>
  <c r="F144" i="2"/>
  <c r="F145" i="2"/>
  <c r="F146" i="2"/>
  <c r="F148" i="2"/>
  <c r="F149" i="2"/>
  <c r="F150" i="2"/>
  <c r="F120" i="2"/>
  <c r="F121" i="2"/>
  <c r="F122" i="2"/>
  <c r="F124" i="2"/>
  <c r="F125" i="2"/>
  <c r="F126" i="2"/>
  <c r="F107" i="2"/>
  <c r="F108" i="2"/>
  <c r="F109" i="2"/>
  <c r="F110" i="2"/>
  <c r="F91" i="2"/>
  <c r="F92" i="2"/>
  <c r="F93" i="2"/>
  <c r="F94" i="2"/>
  <c r="F96" i="2"/>
  <c r="F97" i="2"/>
  <c r="F98" i="2"/>
  <c r="F99" i="2"/>
  <c r="F11" i="2"/>
  <c r="F12" i="2"/>
  <c r="F13" i="2"/>
  <c r="F14" i="2"/>
  <c r="F15" i="2"/>
  <c r="F16" i="2"/>
  <c r="F17" i="2"/>
  <c r="F18" i="2"/>
  <c r="F19" i="2"/>
  <c r="B1" i="3"/>
  <c r="B2" i="2"/>
  <c r="G2" i="3"/>
  <c r="G3" i="2"/>
  <c r="F312" i="3"/>
  <c r="F311" i="3"/>
  <c r="F310" i="3"/>
  <c r="F309" i="3"/>
  <c r="F297" i="3"/>
  <c r="D42" i="1"/>
  <c r="F299" i="3"/>
  <c r="G307" i="3"/>
  <c r="D41" i="1"/>
  <c r="F135" i="3"/>
  <c r="F136" i="3"/>
  <c r="F137" i="3"/>
  <c r="F138" i="3"/>
  <c r="F140" i="3"/>
  <c r="F141" i="3"/>
  <c r="F142" i="3"/>
  <c r="F143" i="3"/>
  <c r="F151" i="3"/>
  <c r="F152" i="3"/>
  <c r="F153" i="3"/>
  <c r="F154" i="3"/>
  <c r="F165" i="3"/>
  <c r="F166" i="3"/>
  <c r="F167" i="3"/>
  <c r="F169" i="3"/>
  <c r="F170" i="3"/>
  <c r="F171" i="3"/>
  <c r="F177" i="3"/>
  <c r="F178" i="3"/>
  <c r="F179" i="3"/>
  <c r="F181" i="3"/>
  <c r="F182" i="3"/>
  <c r="F183" i="3"/>
  <c r="F185" i="3"/>
  <c r="F186" i="3"/>
  <c r="F187" i="3"/>
  <c r="F189" i="3"/>
  <c r="F190" i="3"/>
  <c r="F191" i="3"/>
  <c r="F193" i="3"/>
  <c r="F194" i="3"/>
  <c r="F195" i="3"/>
  <c r="F197" i="3"/>
  <c r="F198" i="3"/>
  <c r="F199" i="3"/>
  <c r="F201" i="3"/>
  <c r="F202" i="3"/>
  <c r="F203" i="3"/>
  <c r="F204" i="3"/>
  <c r="F205" i="3"/>
  <c r="F206" i="3"/>
  <c r="F220" i="3"/>
  <c r="F221" i="3"/>
  <c r="F222" i="3"/>
  <c r="F224" i="3"/>
  <c r="F225" i="3"/>
  <c r="F226" i="3"/>
  <c r="F229" i="3"/>
  <c r="F230" i="3"/>
  <c r="F231" i="3"/>
  <c r="F233" i="3"/>
  <c r="F234" i="3"/>
  <c r="F235" i="3"/>
  <c r="F236" i="3"/>
  <c r="F243" i="3"/>
  <c r="F244" i="3"/>
  <c r="F245" i="3"/>
  <c r="F247" i="3"/>
  <c r="F248" i="3"/>
  <c r="F249" i="3"/>
  <c r="F251" i="3"/>
  <c r="F274" i="3"/>
  <c r="F275" i="3"/>
  <c r="F276" i="3"/>
  <c r="F277" i="3"/>
  <c r="F279" i="3"/>
  <c r="F280" i="3"/>
  <c r="F281" i="3"/>
  <c r="F282" i="3"/>
  <c r="F284" i="3"/>
  <c r="F285" i="3"/>
  <c r="F286" i="3"/>
  <c r="F287" i="3"/>
  <c r="F239" i="2"/>
  <c r="C36" i="1"/>
  <c r="C37" i="1"/>
  <c r="C35" i="1"/>
  <c r="G171" i="3"/>
  <c r="G277" i="3"/>
  <c r="D35" i="1"/>
  <c r="G222" i="3"/>
  <c r="D25" i="1"/>
  <c r="G195" i="3"/>
  <c r="G179" i="3"/>
  <c r="H44" i="3"/>
  <c r="G249" i="3"/>
  <c r="D31" i="1"/>
  <c r="G287" i="3"/>
  <c r="D37" i="1"/>
  <c r="G31" i="3"/>
  <c r="D17" i="1"/>
  <c r="H96" i="3"/>
  <c r="H83" i="3"/>
  <c r="H57" i="3"/>
  <c r="H70" i="3"/>
  <c r="H68" i="2"/>
  <c r="H81" i="2"/>
  <c r="G206" i="3"/>
  <c r="G282" i="3"/>
  <c r="D36" i="1"/>
  <c r="G187" i="3"/>
  <c r="G167" i="3"/>
  <c r="G191" i="3"/>
  <c r="G148" i="3"/>
  <c r="D19" i="1"/>
  <c r="G245" i="3"/>
  <c r="D30" i="1"/>
  <c r="G231" i="3"/>
  <c r="D27" i="1"/>
  <c r="D43" i="1"/>
  <c r="G262" i="3"/>
  <c r="D32" i="1"/>
  <c r="G236" i="3"/>
  <c r="D28" i="1"/>
  <c r="G253" i="3"/>
  <c r="G226" i="3"/>
  <c r="D26" i="1"/>
  <c r="G199" i="3"/>
  <c r="G183" i="3"/>
  <c r="G162" i="3"/>
  <c r="D20" i="1"/>
  <c r="G318" i="3"/>
  <c r="D44" i="1"/>
  <c r="D45" i="1"/>
  <c r="G132" i="3"/>
  <c r="D18" i="1"/>
  <c r="G257" i="3"/>
  <c r="G255" i="2"/>
  <c r="C44" i="1"/>
  <c r="C45" i="1"/>
  <c r="G130" i="2"/>
  <c r="G199" i="2"/>
  <c r="C32" i="1"/>
  <c r="G138" i="2"/>
  <c r="G134" i="2"/>
  <c r="C43" i="1"/>
  <c r="G168" i="2"/>
  <c r="C25" i="1"/>
  <c r="G122" i="2"/>
  <c r="G203" i="2"/>
  <c r="G150" i="2"/>
  <c r="G261" i="2"/>
  <c r="G142" i="2"/>
  <c r="G117" i="2"/>
  <c r="C20" i="1"/>
  <c r="G146" i="2"/>
  <c r="G177" i="2"/>
  <c r="C27" i="1"/>
  <c r="H55" i="2"/>
  <c r="G104" i="2"/>
  <c r="C19" i="1"/>
  <c r="G158" i="2"/>
  <c r="G172" i="2"/>
  <c r="C26" i="1"/>
  <c r="G187" i="2"/>
  <c r="C29" i="1"/>
  <c r="G191" i="2"/>
  <c r="C30" i="1"/>
  <c r="G208" i="2"/>
  <c r="G250" i="2"/>
  <c r="H42" i="2"/>
  <c r="G29" i="2"/>
  <c r="C17" i="1"/>
  <c r="G126" i="2"/>
  <c r="G182" i="2"/>
  <c r="C28" i="1"/>
  <c r="G221" i="2"/>
  <c r="G231" i="2"/>
  <c r="C38" i="1"/>
  <c r="G226" i="2"/>
  <c r="G88" i="2"/>
  <c r="C18" i="1"/>
  <c r="D22" i="1"/>
  <c r="D21" i="1"/>
  <c r="E19" i="1"/>
  <c r="E17" i="1"/>
  <c r="G292" i="3"/>
  <c r="D38" i="1"/>
  <c r="E38" i="1"/>
  <c r="G217" i="3"/>
  <c r="E18" i="1"/>
  <c r="E43" i="1"/>
  <c r="D33" i="1"/>
  <c r="D34" i="1"/>
  <c r="D23" i="1"/>
  <c r="D24" i="1"/>
  <c r="E20" i="1"/>
  <c r="G271" i="3"/>
  <c r="E45" i="1"/>
  <c r="C22" i="1"/>
  <c r="C33" i="1"/>
  <c r="C34" i="1"/>
  <c r="C23" i="1"/>
  <c r="G163" i="2"/>
  <c r="G215" i="2"/>
  <c r="C21" i="1"/>
  <c r="G238" i="2"/>
  <c r="G293" i="3"/>
  <c r="G294" i="3"/>
  <c r="D40" i="1"/>
  <c r="E40" i="1"/>
  <c r="E34" i="1"/>
  <c r="D39" i="1"/>
  <c r="C24" i="1"/>
  <c r="E24" i="1"/>
  <c r="G239" i="2"/>
  <c r="G262" i="2"/>
  <c r="G319" i="3"/>
  <c r="D46" i="1"/>
  <c r="E39" i="1"/>
  <c r="E46" i="1"/>
  <c r="E69" i="1"/>
  <c r="C39" i="1"/>
  <c r="C46" i="1"/>
</calcChain>
</file>

<file path=xl/sharedStrings.xml><?xml version="1.0" encoding="utf-8"?>
<sst xmlns="http://schemas.openxmlformats.org/spreadsheetml/2006/main" count="425" uniqueCount="214">
  <si>
    <t>Subrecipient:</t>
  </si>
  <si>
    <t>Project Number:</t>
  </si>
  <si>
    <t>Project Title:</t>
  </si>
  <si>
    <t>Vendor Number:</t>
  </si>
  <si>
    <t>FISCAL YEAR</t>
  </si>
  <si>
    <t>NDE Use Only</t>
  </si>
  <si>
    <t>Federal/State Project Title:</t>
  </si>
  <si>
    <t>Budget Code:</t>
  </si>
  <si>
    <t>Category</t>
  </si>
  <si>
    <t>Check one below:</t>
  </si>
  <si>
    <t>GL:</t>
  </si>
  <si>
    <t>Budget:</t>
  </si>
  <si>
    <t>CAN Number:</t>
  </si>
  <si>
    <t>Amendment:</t>
  </si>
  <si>
    <t>Job Number:</t>
  </si>
  <si>
    <t>OBJECT</t>
  </si>
  <si>
    <t>DESCRIPTION</t>
  </si>
  <si>
    <t>INSTRUCTION</t>
  </si>
  <si>
    <t>SUPPORT</t>
  </si>
  <si>
    <t>TOTAL</t>
  </si>
  <si>
    <t>Salaries</t>
  </si>
  <si>
    <t>Benefits</t>
  </si>
  <si>
    <t>Purchased Professional Services</t>
  </si>
  <si>
    <t>Purchased Property Services</t>
  </si>
  <si>
    <t>510  Student Travel Services</t>
  </si>
  <si>
    <t>580  Travel</t>
  </si>
  <si>
    <t>500 Other</t>
  </si>
  <si>
    <t>Total 500</t>
  </si>
  <si>
    <t xml:space="preserve">610  General Supplies </t>
  </si>
  <si>
    <t xml:space="preserve">640  Books and Periodicals </t>
  </si>
  <si>
    <t>641  Textbooks</t>
  </si>
  <si>
    <t>650 Supplies; Info Tech</t>
  </si>
  <si>
    <t>651  Software</t>
  </si>
  <si>
    <t>652  Information Tech Items of Value *</t>
  </si>
  <si>
    <t>653  Web-based and Similar Programs</t>
  </si>
  <si>
    <t>Total 600</t>
  </si>
  <si>
    <t>810  Dues and Fees</t>
  </si>
  <si>
    <t>890  Other Miscellaneous</t>
  </si>
  <si>
    <t>800  Other</t>
  </si>
  <si>
    <t>Total 800</t>
  </si>
  <si>
    <t>Subtotal 100 - 600 &amp; 800</t>
  </si>
  <si>
    <t xml:space="preserve"> Indirect Cost</t>
  </si>
  <si>
    <t>730  Equipment: over $5,000 each</t>
  </si>
  <si>
    <t>700  Other</t>
  </si>
  <si>
    <t>Total 700</t>
  </si>
  <si>
    <t>900 Other</t>
  </si>
  <si>
    <t xml:space="preserve">900 Other </t>
  </si>
  <si>
    <t>Total 900</t>
  </si>
  <si>
    <t>Signature:</t>
  </si>
  <si>
    <t xml:space="preserve">                     Date</t>
  </si>
  <si>
    <t>Name/Title:</t>
  </si>
  <si>
    <t>* All Items of Value must be itemized on the Budget Detail.</t>
  </si>
  <si>
    <t>DEPARTMENT OF EDUCATION USE ONLY</t>
  </si>
  <si>
    <t xml:space="preserve">  _________________  </t>
  </si>
  <si>
    <t>Date Approved</t>
  </si>
  <si>
    <t>612  Non Information Tech Items of Value *</t>
  </si>
  <si>
    <r>
      <t xml:space="preserve">  to the grant.</t>
    </r>
    <r>
      <rPr>
        <b/>
        <sz val="10"/>
        <rFont val="Arial"/>
        <family val="2"/>
      </rPr>
      <t xml:space="preserve"> Indirect cost is allowed for Federal Grant Awards only.</t>
    </r>
  </si>
  <si>
    <t>** Indirect Cost Rates must be approved by the NV Department of Education</t>
  </si>
  <si>
    <r>
      <t xml:space="preserve">*** Expenditures </t>
    </r>
    <r>
      <rPr>
        <b/>
        <u/>
        <sz val="10"/>
        <rFont val="Arial"/>
        <family val="2"/>
      </rPr>
      <t>cannot</t>
    </r>
    <r>
      <rPr>
        <sz val="10"/>
        <rFont val="Arial"/>
        <family val="2"/>
      </rPr>
      <t xml:space="preserve"> exceed approved budget in any object code. Any changes to object code budget have to be approved by NDE prior to funds </t>
    </r>
  </si>
  <si>
    <r>
      <rPr>
        <b/>
        <sz val="10"/>
        <rFont val="Arial"/>
        <family val="2"/>
      </rPr>
      <t xml:space="preserve">  </t>
    </r>
    <r>
      <rPr>
        <sz val="10"/>
        <rFont val="Arial"/>
        <family val="2"/>
      </rPr>
      <t xml:space="preserve">(NDE) </t>
    </r>
    <r>
      <rPr>
        <b/>
        <u/>
        <sz val="10"/>
        <rFont val="Arial"/>
        <family val="2"/>
      </rPr>
      <t>before</t>
    </r>
    <r>
      <rPr>
        <sz val="10"/>
        <rFont val="Arial"/>
        <family val="2"/>
      </rPr>
      <t xml:space="preserve"> the sub-grantee may budget for and charge those costs </t>
    </r>
  </si>
  <si>
    <t xml:space="preserve">     being incurred. NDE reserves the right to deny reimbursement for any amount exceeding previously approved budget for each object code .</t>
  </si>
  <si>
    <t>Signature of Authorized Sub-grantee Representative</t>
  </si>
  <si>
    <t>Print Name and Title of Authorized Sub-grantee Representative</t>
  </si>
  <si>
    <t>Program Staff Initial</t>
  </si>
  <si>
    <t>Grant Unit Staff Initial</t>
  </si>
  <si>
    <t>______________________</t>
  </si>
  <si>
    <t>Project No:</t>
  </si>
  <si>
    <t>Fiscal Year:</t>
  </si>
  <si>
    <t>A</t>
  </si>
  <si>
    <t>B</t>
  </si>
  <si>
    <t>C</t>
  </si>
  <si>
    <t>D</t>
  </si>
  <si>
    <t>E</t>
  </si>
  <si>
    <t>F</t>
  </si>
  <si>
    <t>Object Code</t>
  </si>
  <si>
    <t>Title of Position or                   Description of Item</t>
  </si>
  <si>
    <t>FTE</t>
  </si>
  <si>
    <t>Quantity</t>
  </si>
  <si>
    <t>Unit Amount/               Calculations</t>
  </si>
  <si>
    <t>Total  Amount</t>
  </si>
  <si>
    <t>Budget Summary Object Total</t>
  </si>
  <si>
    <t>PERSONNEL:</t>
  </si>
  <si>
    <t>Certified Teachers, Traditional</t>
  </si>
  <si>
    <t>Certified Teachers, Yr Round</t>
  </si>
  <si>
    <t>Substitutes</t>
  </si>
  <si>
    <t>Classified</t>
  </si>
  <si>
    <t>Assistants</t>
  </si>
  <si>
    <t>Aides</t>
  </si>
  <si>
    <t>Extra Duty Stipends: one-time</t>
  </si>
  <si>
    <t>Training Stipends</t>
  </si>
  <si>
    <t>Certified Instructor Stipends</t>
  </si>
  <si>
    <t>Certified Hourly Pay</t>
  </si>
  <si>
    <t>NARRATIVE:</t>
  </si>
  <si>
    <t>100 TOTAL</t>
  </si>
  <si>
    <t>BENEFITS:</t>
  </si>
  <si>
    <t>Group Insurance</t>
  </si>
  <si>
    <t>Life Insurance: Cert / Class</t>
  </si>
  <si>
    <t>Life Insurance: Admin / Pro</t>
  </si>
  <si>
    <t>Long Term Disab: Admin / Pro</t>
  </si>
  <si>
    <t>FICA</t>
  </si>
  <si>
    <t>Medicare</t>
  </si>
  <si>
    <t>Workers Compensation</t>
  </si>
  <si>
    <t>Other Post Emp Benefits</t>
  </si>
  <si>
    <t>Post Employment Benefits</t>
  </si>
  <si>
    <t>Standard fringe benefits rates.</t>
  </si>
  <si>
    <t>200 TOTAL</t>
  </si>
  <si>
    <t>PURCHASED PROF. SERVICES:</t>
  </si>
  <si>
    <t>Educational Consultants</t>
  </si>
  <si>
    <t>Employee Training &amp; Develop</t>
  </si>
  <si>
    <t xml:space="preserve">Other Professional Services </t>
  </si>
  <si>
    <t>300 TOTAL</t>
  </si>
  <si>
    <t>PURCHASED PROP. SERVICES:</t>
  </si>
  <si>
    <t>Utility Services</t>
  </si>
  <si>
    <t>Repairs and Maintenance</t>
  </si>
  <si>
    <t>Rental Land and Buildings</t>
  </si>
  <si>
    <t>Renovating and Remodeling</t>
  </si>
  <si>
    <t>400 TOTAL</t>
  </si>
  <si>
    <t>OTHER PURCHASED SERVICES:</t>
  </si>
  <si>
    <t>Student Transportation</t>
  </si>
  <si>
    <t>Student Travel &amp; Related</t>
  </si>
  <si>
    <t>Postage</t>
  </si>
  <si>
    <t>Cell Phone</t>
  </si>
  <si>
    <t>Printing</t>
  </si>
  <si>
    <t>Student Tuition</t>
  </si>
  <si>
    <t>Staff Travel</t>
  </si>
  <si>
    <t>Non-Staff Travel</t>
  </si>
  <si>
    <t>Insert Object &amp; Description</t>
  </si>
  <si>
    <t>500 TOTAL</t>
  </si>
  <si>
    <t>SUPPLIES:</t>
  </si>
  <si>
    <t>General Supplies</t>
  </si>
  <si>
    <t>Non Info Tech Inventory Items</t>
  </si>
  <si>
    <t>Books and Periodicals</t>
  </si>
  <si>
    <t>Textbooks</t>
  </si>
  <si>
    <t>(Software)</t>
  </si>
  <si>
    <t>Web Based &amp; Similar</t>
  </si>
  <si>
    <t>600 TOTAL</t>
  </si>
  <si>
    <t>OTHER OBJECTS:</t>
  </si>
  <si>
    <t>Dues &amp; Fees</t>
  </si>
  <si>
    <t>Miscellaneous</t>
  </si>
  <si>
    <t>800 Other</t>
  </si>
  <si>
    <t>800 TOTAL</t>
  </si>
  <si>
    <t>Subtotal Objects  100 - 600 &amp; 800</t>
  </si>
  <si>
    <t>Approved Indirect Cost Rate                       %</t>
  </si>
  <si>
    <t>EQUIPMENT:</t>
  </si>
  <si>
    <t>Capital Equipment &gt; $5,000</t>
  </si>
  <si>
    <t>700 Other</t>
  </si>
  <si>
    <t>Other &gt; $5,000</t>
  </si>
  <si>
    <t>700 TOTAL</t>
  </si>
  <si>
    <t>Pass through to Districts</t>
  </si>
  <si>
    <t>Pass through to Charter Schools</t>
  </si>
  <si>
    <t>Pass through to Other Entities</t>
  </si>
  <si>
    <t>900 TOTAL</t>
  </si>
  <si>
    <t>GRANT TOTAL</t>
  </si>
  <si>
    <t>Project Title</t>
  </si>
  <si>
    <t>Other</t>
  </si>
  <si>
    <t>Non- Staff Travel</t>
  </si>
  <si>
    <t>Supplies-Information Technology</t>
  </si>
  <si>
    <t>Approved Indirect Cost</t>
  </si>
  <si>
    <t>TOTAL 700</t>
  </si>
  <si>
    <t xml:space="preserve">Other Items </t>
  </si>
  <si>
    <t>Pass through Districts</t>
  </si>
  <si>
    <t>Pass through Charter Schools</t>
  </si>
  <si>
    <t>Pass through Other Entities</t>
  </si>
  <si>
    <t>WASHOE COUNTY SCHOOL DISTRICT</t>
  </si>
  <si>
    <t>Jill Murdock, Grant Fiscal Administrator</t>
  </si>
  <si>
    <t>PERS plan A</t>
  </si>
  <si>
    <t>PERS plan B</t>
  </si>
  <si>
    <r>
      <t>OPEB</t>
    </r>
    <r>
      <rPr>
        <sz val="10"/>
        <rFont val="Arial"/>
        <family val="2"/>
      </rPr>
      <t>-The District provides other post employment benefits (OPEB) for eligible employees through the Washoe County School District Retiree Health Benefits Plan.</t>
    </r>
  </si>
  <si>
    <t>UEI</t>
  </si>
  <si>
    <t>DEA6NNBHBTV3</t>
  </si>
  <si>
    <t>Info Tech Supplies &lt; $1,000</t>
  </si>
  <si>
    <t>Computers &lt;$1,000</t>
  </si>
  <si>
    <t>Info Tech Supplies &amp; Computers &gt; $1,000 - $4,999</t>
  </si>
  <si>
    <t>Other Tech &lt; $1,000</t>
  </si>
  <si>
    <t>654 Information Tech Items &lt; $1,000</t>
  </si>
  <si>
    <t>Approved Rate:    4.56%</t>
  </si>
  <si>
    <t>2023-24</t>
  </si>
  <si>
    <t>WCSD</t>
  </si>
  <si>
    <t>Churchill County</t>
  </si>
  <si>
    <t>Carson City</t>
  </si>
  <si>
    <t>NWRPDP Director</t>
  </si>
  <si>
    <t>Rural County Teachers</t>
  </si>
  <si>
    <t>X</t>
  </si>
  <si>
    <t>NWRPDP</t>
  </si>
  <si>
    <t>24-241-16000</t>
  </si>
  <si>
    <t xml:space="preserve">Salaries for 13 certified trainers, 2 classified support staff, warehouse/maintenance (custodial staff) and 1 administrator based on negotiated agreements. </t>
  </si>
  <si>
    <t xml:space="preserve">61690- Stipends-Extra duty pay allocated for teacher leaders throughout the 6 Northern Districts of Nevada to provide curriculum development and facilitation for peers across disciplines(ELA, Math, Computer Science, Parent/Family Involvement, NEPF, Science, STEM, Early Childhood, SEL, Social Studies, etc.) for regional and state initiatives.  This extra duty pay will include the payment for, but is not limited to the following; Gifted and Talented course development and facilitation, National Boards Candidate Support Providers (including facilitating, mentoring, and curriculum development), Teachers Leading Change Cohort for facilitation and curriculum development, Early Literacy Co-facilitator(s), Douglas Co. Math Leaders, New teacher mentor(s), NGSS Teacher Mentors, Parent Involvement/Family Engagement Speakers, Cultivating Genius Speaker, Advanced Literacy Co-Facilitator, NEPF for school leaders, Writer’s Workshop Curriculum development, Modified Lesson Study curriculum development, computer science curriculum development/engineer work, Social Studies curriculum development, secondary ELA book study facilitation and curriculum development,  Additional stipend hours may be offered to certified staff for professional learning outside of contracted hours. </t>
  </si>
  <si>
    <t>Warehouse/Maintenance</t>
  </si>
  <si>
    <t>Warehouse Supplies</t>
  </si>
  <si>
    <t>Staff Travel- Mileage WCSD</t>
  </si>
  <si>
    <t>Non-staff Mileage</t>
  </si>
  <si>
    <t>Instructional Kits</t>
  </si>
  <si>
    <t>Hourly Pay</t>
  </si>
  <si>
    <t>65800 Staff Travel  Each certified and administrative staff will be allocated $2200 to cover travel expenses including expenditures for transportation (costs vary depending on location), meals, hotel (GSA rates vary depending on location), and other expenses.  All travel costs will be aligned with current GSA rates at the time of travel arrangements.</t>
  </si>
  <si>
    <t xml:space="preserve">66102 Instructional Kits - Instructional Kits purchased to support training in Computer Science.  </t>
  </si>
  <si>
    <t>66400 Professional Books - professional books for training participants aligned to coursework.</t>
  </si>
  <si>
    <t xml:space="preserve">66503 Information Tech -information technology supplies such as, but not limited to, printers, computer cables, flash drives, ink and toner. </t>
  </si>
  <si>
    <t xml:space="preserve">61230-Substitute teachers - Substitute teachers allocated for teachers to attend professional development in the areas of but not limited to ELA, Math, Computer Science, Parent/Family Involvement, Science, STEM, Early Childhood, m SEL. Peer observations, Social Studies for regional and state initiatives. </t>
  </si>
  <si>
    <t>Storey County</t>
  </si>
  <si>
    <t>Douglas County</t>
  </si>
  <si>
    <t xml:space="preserve">63300 Employee Training &amp; Develop.-Funds allocated to pay for professional learning registration fees for the NWRPDP, certified employees. Additionally, funds allocated for teacher leaders, to attend professional learning opportunities/conferences. </t>
  </si>
  <si>
    <t xml:space="preserve"> 65870 Non-Staff Travel Each certified rural staff will be allocated $2200 to cover travel expenses including expenditures for transportation (costs vary depending on location), meals, hotel (GSA rates vary depending on location), and other expenses.  All travel costs will be aligned with current GSA rates at the time of travel arrangements. </t>
  </si>
  <si>
    <t xml:space="preserve">65310 Postage-postage for mail and materials sent between counties.                                                                         </t>
  </si>
  <si>
    <t xml:space="preserve">65500 Printing-printing costs for but not limited to staff business cards, Nat’l Boards manuals, NEPF docs, Teacher Leader Competencies, WIDA can-do descriptors,  posters, instructional materials for professional development.  </t>
  </si>
  <si>
    <t xml:space="preserve">65350 Data Transmission-Verizon mifi hotspots for each NWRPDP facilitator.  </t>
  </si>
  <si>
    <t>68100 Dues and Fees - dues &amp; fees for memberships to professional organizations such as, but not limited to, ILA, Learning Forward, NCTM, ASCD, NSTA, ASTE, CSC, Education Week, NCSM, ASCA, ACM, RRCNC, NCSS, NNCSS, NBCC, Teacher’s Channel, Educational Leadership, TESOL Nevada, TESOL, BER, CSTA, ISTE, KISS Institute, Pathfinders Institute, The Atlantic etc.</t>
  </si>
  <si>
    <t>66100 Warehouse Supplies - Office paper and other misc. office supplies.</t>
  </si>
  <si>
    <t>Communication Platforms</t>
  </si>
  <si>
    <t xml:space="preserve">66530 Web based and Similar Programs-web based and similar programs including, but not limited to Dropbox, Padlet, QuickBooks, Wix, Weebly, Canva.  </t>
  </si>
  <si>
    <t>65300 Data communication subscriptions such as Zoom and Screencastify.</t>
  </si>
  <si>
    <t xml:space="preserve">63200-Educational Consultants - Educational Consultants will be used to provide professional learning in areas of leadership, mathematics, CTE, early childhood, mentoring, and other subjects to support educators in the Northwest Region of Nevada. </t>
  </si>
  <si>
    <t xml:space="preserve">65801 Mileage -Staff mileage for WCSD facilitators for regional, district and state work. Rates will reflect current GSA rates in effect at the time the mileage is driven.                                                                             </t>
  </si>
  <si>
    <t>65870 Non-Staff  Mileage Staff mileage for rural facilitators located in Storey, Douglas, Churchill and Carson for regional, district and state work. Rates will reflect current GSA rates in effect at the time the mileage is driven.</t>
  </si>
  <si>
    <t xml:space="preserve">66100 General Supplies -General training and office supplies such as pens, markers, folder, paper tablets, staplers, etc.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</si>
</sst>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quot;$&quot;#,##0.00;[Red]&quot;$&quot;#,##0.00"/>
    <numFmt numFmtId="166" formatCode="&quot;$&quot;#,##0.00"/>
  </numFmts>
  <fonts count="11" x14ac:knownFonts="1">
    <font>
      <sz val="10"/>
      <name val="Arial"/>
      <family val="2"/>
    </font>
    <font>
      <sz val="11"/>
      <color theme="1"/>
      <name val="Calibri"/>
      <family val="2"/>
      <scheme val="minor"/>
    </font>
    <font>
      <sz val="10"/>
      <name val="Arial"/>
      <family val="2"/>
    </font>
    <font>
      <b/>
      <sz val="10"/>
      <name val="Arial"/>
      <family val="2"/>
    </font>
    <font>
      <b/>
      <u/>
      <sz val="10"/>
      <name val="Arial"/>
      <family val="2"/>
    </font>
    <font>
      <sz val="11"/>
      <name val="Arial"/>
      <family val="2"/>
    </font>
    <font>
      <sz val="11"/>
      <name val="Calibri"/>
      <family val="2"/>
      <scheme val="minor"/>
    </font>
    <font>
      <b/>
      <sz val="10"/>
      <color rgb="FFFF0000"/>
      <name val="Arial"/>
      <family val="2"/>
    </font>
    <font>
      <b/>
      <sz val="10"/>
      <color indexed="10"/>
      <name val="Arial"/>
      <family val="2"/>
    </font>
    <font>
      <b/>
      <sz val="9"/>
      <name val="Arial"/>
      <family val="2"/>
    </font>
    <font>
      <sz val="10"/>
      <color theme="1"/>
      <name val="Arial"/>
      <family val="2"/>
    </font>
  </fonts>
  <fills count="15">
    <fill>
      <patternFill patternType="none"/>
    </fill>
    <fill>
      <patternFill patternType="gray125"/>
    </fill>
    <fill>
      <patternFill patternType="solid">
        <fgColor rgb="FFFFFF66"/>
        <bgColor indexed="64"/>
      </patternFill>
    </fill>
    <fill>
      <patternFill patternType="solid">
        <fgColor rgb="FFFFFF00"/>
        <bgColor indexed="64"/>
      </patternFill>
    </fill>
    <fill>
      <patternFill patternType="solid">
        <fgColor theme="8" tint="0.79998168889431442"/>
        <bgColor indexed="64"/>
      </patternFill>
    </fill>
    <fill>
      <patternFill patternType="solid">
        <fgColor indexed="2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rgb="FFDAEEF3"/>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FCD5B4"/>
        <bgColor indexed="64"/>
      </patternFill>
    </fill>
    <fill>
      <patternFill patternType="solid">
        <fgColor theme="0"/>
        <bgColor theme="0"/>
      </patternFill>
    </fill>
  </fills>
  <borders count="71">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medium">
        <color indexed="64"/>
      </right>
      <top style="medium">
        <color indexed="64"/>
      </top>
      <bottom/>
      <diagonal/>
    </border>
    <border>
      <left/>
      <right/>
      <top/>
      <bottom style="thin">
        <color indexed="64"/>
      </bottom>
      <diagonal/>
    </border>
    <border>
      <left style="double">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medium">
        <color indexed="64"/>
      </right>
      <top style="double">
        <color indexed="64"/>
      </top>
      <bottom/>
      <diagonal/>
    </border>
    <border>
      <left style="medium">
        <color indexed="64"/>
      </left>
      <right/>
      <top style="double">
        <color indexed="64"/>
      </top>
      <bottom/>
      <diagonal/>
    </border>
    <border>
      <left style="medium">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medium">
        <color indexed="64"/>
      </left>
      <right/>
      <top/>
      <bottom/>
      <diagonal/>
    </border>
    <border>
      <left style="medium">
        <color indexed="64"/>
      </left>
      <right style="double">
        <color indexed="64"/>
      </right>
      <top/>
      <bottom/>
      <diagonal/>
    </border>
    <border>
      <left style="double">
        <color indexed="64"/>
      </left>
      <right style="double">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diagonal/>
    </border>
    <border>
      <left style="medium">
        <color indexed="64"/>
      </left>
      <right style="double">
        <color indexed="64"/>
      </right>
      <top style="medium">
        <color indexed="64"/>
      </top>
      <bottom/>
      <diagonal/>
    </border>
    <border>
      <left/>
      <right style="double">
        <color indexed="64"/>
      </right>
      <top/>
      <bottom/>
      <diagonal/>
    </border>
    <border>
      <left style="medium">
        <color indexed="64"/>
      </left>
      <right style="double">
        <color indexed="64"/>
      </right>
      <top/>
      <bottom style="medium">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double">
        <color indexed="64"/>
      </left>
      <right/>
      <top/>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right style="double">
        <color indexed="64"/>
      </right>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s>
  <cellStyleXfs count="4">
    <xf numFmtId="0" fontId="0" fillId="0" borderId="0"/>
    <xf numFmtId="44" fontId="1"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cellStyleXfs>
  <cellXfs count="277">
    <xf numFmtId="0" fontId="0" fillId="0" borderId="0" xfId="0"/>
    <xf numFmtId="0" fontId="0" fillId="0" borderId="0" xfId="0" applyProtection="1">
      <protection locked="0"/>
    </xf>
    <xf numFmtId="0" fontId="2" fillId="0" borderId="0" xfId="0" applyFont="1" applyProtection="1">
      <protection locked="0"/>
    </xf>
    <xf numFmtId="0" fontId="3" fillId="0" borderId="0" xfId="0" quotePrefix="1" applyFont="1" applyAlignment="1" applyProtection="1">
      <alignment horizontal="left"/>
      <protection locked="0"/>
    </xf>
    <xf numFmtId="0" fontId="3" fillId="0" borderId="0" xfId="0" applyFont="1" applyAlignment="1" applyProtection="1">
      <alignment horizontal="left"/>
      <protection locked="0"/>
    </xf>
    <xf numFmtId="2" fontId="2" fillId="0" borderId="0" xfId="0" applyNumberFormat="1" applyFont="1" applyAlignment="1" applyProtection="1">
      <alignment horizontal="center"/>
      <protection locked="0"/>
    </xf>
    <xf numFmtId="0" fontId="3" fillId="0" borderId="0" xfId="0" applyFont="1" applyProtection="1">
      <protection locked="0"/>
    </xf>
    <xf numFmtId="0" fontId="3" fillId="0" borderId="0" xfId="0" applyFont="1" applyAlignment="1" applyProtection="1">
      <alignment horizontal="center"/>
      <protection locked="0"/>
    </xf>
    <xf numFmtId="49" fontId="3" fillId="0" borderId="0" xfId="0" quotePrefix="1" applyNumberFormat="1" applyFont="1" applyProtection="1">
      <protection locked="0"/>
    </xf>
    <xf numFmtId="0" fontId="4" fillId="0" borderId="0" xfId="0" applyFont="1" applyProtection="1">
      <protection locked="0"/>
    </xf>
    <xf numFmtId="0" fontId="3" fillId="0" borderId="0" xfId="0" quotePrefix="1" applyFont="1" applyAlignment="1" applyProtection="1">
      <alignment horizontal="center"/>
      <protection locked="0"/>
    </xf>
    <xf numFmtId="1" fontId="2" fillId="4" borderId="1" xfId="0" applyNumberFormat="1" applyFont="1" applyFill="1" applyBorder="1" applyAlignment="1" applyProtection="1">
      <alignment horizontal="center"/>
      <protection locked="0"/>
    </xf>
    <xf numFmtId="2" fontId="2" fillId="0" borderId="0" xfId="0" applyNumberFormat="1" applyFont="1" applyProtection="1">
      <protection locked="0"/>
    </xf>
    <xf numFmtId="0" fontId="3" fillId="0" borderId="3" xfId="0" applyFont="1" applyBorder="1" applyAlignment="1">
      <alignment horizontal="center"/>
    </xf>
    <xf numFmtId="0" fontId="3" fillId="0" borderId="4" xfId="0" applyFont="1" applyBorder="1" applyAlignment="1">
      <alignment horizontal="center"/>
    </xf>
    <xf numFmtId="0" fontId="0" fillId="0" borderId="5" xfId="0" applyBorder="1"/>
    <xf numFmtId="0" fontId="3" fillId="0" borderId="5" xfId="0" applyFont="1" applyBorder="1" applyAlignment="1">
      <alignment horizontal="center"/>
    </xf>
    <xf numFmtId="0" fontId="0" fillId="0" borderId="6" xfId="0" applyBorder="1" applyAlignment="1">
      <alignment horizontal="left"/>
    </xf>
    <xf numFmtId="0" fontId="2" fillId="4" borderId="7" xfId="0" applyFont="1" applyFill="1" applyBorder="1"/>
    <xf numFmtId="0" fontId="0" fillId="4" borderId="7" xfId="0" applyFill="1" applyBorder="1"/>
    <xf numFmtId="0" fontId="0" fillId="0" borderId="11" xfId="0" applyBorder="1" applyAlignment="1">
      <alignment horizontal="left"/>
    </xf>
    <xf numFmtId="0" fontId="2" fillId="0" borderId="7" xfId="0" applyFont="1" applyBorder="1"/>
    <xf numFmtId="0" fontId="0" fillId="0" borderId="4" xfId="0" applyBorder="1" applyAlignment="1">
      <alignment horizontal="left"/>
    </xf>
    <xf numFmtId="0" fontId="5" fillId="5" borderId="13" xfId="0" applyFont="1" applyFill="1" applyBorder="1" applyAlignment="1">
      <alignment horizontal="center"/>
    </xf>
    <xf numFmtId="0" fontId="0" fillId="0" borderId="15" xfId="0" applyBorder="1" applyAlignment="1">
      <alignment horizontal="left"/>
    </xf>
    <xf numFmtId="0" fontId="3" fillId="4" borderId="7" xfId="0" applyFont="1" applyFill="1" applyBorder="1"/>
    <xf numFmtId="0" fontId="0" fillId="0" borderId="7" xfId="0" applyBorder="1"/>
    <xf numFmtId="0" fontId="2" fillId="0" borderId="16" xfId="0" applyFont="1" applyBorder="1"/>
    <xf numFmtId="0" fontId="2" fillId="0" borderId="7" xfId="0" applyFont="1" applyBorder="1" applyAlignment="1">
      <alignment wrapText="1"/>
    </xf>
    <xf numFmtId="0" fontId="3" fillId="0" borderId="17" xfId="0" applyFont="1" applyBorder="1" applyAlignment="1">
      <alignment horizontal="left"/>
    </xf>
    <xf numFmtId="0" fontId="0" fillId="0" borderId="18" xfId="0" applyBorder="1"/>
    <xf numFmtId="0" fontId="2" fillId="6" borderId="19" xfId="0" applyFont="1" applyFill="1" applyBorder="1" applyAlignment="1" applyProtection="1">
      <alignment horizontal="left"/>
      <protection locked="0"/>
    </xf>
    <xf numFmtId="44" fontId="0" fillId="0" borderId="0" xfId="0" applyNumberFormat="1"/>
    <xf numFmtId="0" fontId="3" fillId="9" borderId="19" xfId="0" applyFont="1" applyFill="1" applyBorder="1" applyAlignment="1">
      <alignment horizontal="left"/>
    </xf>
    <xf numFmtId="0" fontId="0" fillId="9" borderId="18" xfId="0" applyFill="1" applyBorder="1"/>
    <xf numFmtId="39" fontId="0" fillId="0" borderId="0" xfId="0" applyNumberFormat="1"/>
    <xf numFmtId="0" fontId="5" fillId="0" borderId="0" xfId="0" applyFont="1"/>
    <xf numFmtId="2" fontId="2" fillId="2" borderId="1" xfId="0" applyNumberFormat="1" applyFont="1" applyFill="1" applyBorder="1" applyAlignment="1" applyProtection="1">
      <alignment horizontal="center"/>
      <protection locked="0"/>
    </xf>
    <xf numFmtId="0" fontId="5" fillId="0" borderId="0" xfId="0" applyFont="1" applyProtection="1">
      <protection locked="0"/>
    </xf>
    <xf numFmtId="14" fontId="2" fillId="2" borderId="1" xfId="0" applyNumberFormat="1" applyFont="1" applyFill="1" applyBorder="1" applyAlignment="1" applyProtection="1">
      <alignment horizontal="center"/>
      <protection locked="0"/>
    </xf>
    <xf numFmtId="0" fontId="5" fillId="0" borderId="0" xfId="0" quotePrefix="1" applyFont="1" applyAlignment="1">
      <alignment horizontal="left"/>
    </xf>
    <xf numFmtId="0" fontId="2" fillId="0" borderId="0" xfId="0" applyFont="1"/>
    <xf numFmtId="0" fontId="0" fillId="0" borderId="24" xfId="0" applyBorder="1" applyAlignment="1">
      <alignment horizontal="centerContinuous"/>
    </xf>
    <xf numFmtId="0" fontId="0" fillId="0" borderId="25" xfId="0" applyBorder="1" applyAlignment="1">
      <alignment horizontal="centerContinuous"/>
    </xf>
    <xf numFmtId="0" fontId="0" fillId="0" borderId="26" xfId="0" applyBorder="1"/>
    <xf numFmtId="0" fontId="2" fillId="0" borderId="27" xfId="0" applyFont="1" applyBorder="1"/>
    <xf numFmtId="0" fontId="0" fillId="0" borderId="29" xfId="0" applyBorder="1"/>
    <xf numFmtId="0" fontId="3" fillId="0" borderId="0" xfId="0" applyFont="1"/>
    <xf numFmtId="0" fontId="3" fillId="8" borderId="6" xfId="0" applyFont="1" applyFill="1" applyBorder="1"/>
    <xf numFmtId="0" fontId="0" fillId="0" borderId="4" xfId="0" applyBorder="1"/>
    <xf numFmtId="10" fontId="0" fillId="6" borderId="19" xfId="0" applyNumberFormat="1" applyFill="1" applyBorder="1" applyAlignment="1">
      <alignment horizontal="left"/>
    </xf>
    <xf numFmtId="44" fontId="0" fillId="4" borderId="8" xfId="1" applyFont="1" applyFill="1" applyBorder="1" applyAlignment="1">
      <alignment horizontal="right"/>
    </xf>
    <xf numFmtId="44" fontId="0" fillId="4" borderId="6" xfId="1" applyFont="1" applyFill="1" applyBorder="1"/>
    <xf numFmtId="44" fontId="0" fillId="4" borderId="9" xfId="1" applyFont="1" applyFill="1" applyBorder="1"/>
    <xf numFmtId="44" fontId="0" fillId="4" borderId="10" xfId="1" applyFont="1" applyFill="1" applyBorder="1" applyAlignment="1">
      <alignment horizontal="right"/>
    </xf>
    <xf numFmtId="44" fontId="0" fillId="0" borderId="6" xfId="1" applyFont="1" applyBorder="1"/>
    <xf numFmtId="44" fontId="5" fillId="5" borderId="12" xfId="1" applyFont="1" applyFill="1" applyBorder="1" applyAlignment="1">
      <alignment horizontal="center"/>
    </xf>
    <xf numFmtId="44" fontId="5" fillId="5" borderId="13" xfId="1" applyFont="1" applyFill="1" applyBorder="1" applyAlignment="1">
      <alignment horizontal="center"/>
    </xf>
    <xf numFmtId="44" fontId="5" fillId="5" borderId="14" xfId="1" applyFont="1" applyFill="1" applyBorder="1" applyAlignment="1">
      <alignment horizontal="center"/>
    </xf>
    <xf numFmtId="44" fontId="0" fillId="0" borderId="19" xfId="1" applyFont="1" applyBorder="1" applyAlignment="1">
      <alignment horizontal="right"/>
    </xf>
    <xf numFmtId="44" fontId="0" fillId="8" borderId="6" xfId="1" applyFont="1" applyFill="1" applyBorder="1"/>
    <xf numFmtId="44" fontId="0" fillId="0" borderId="21" xfId="1" applyFont="1" applyBorder="1"/>
    <xf numFmtId="44" fontId="5" fillId="9" borderId="22" xfId="1" applyFont="1" applyFill="1" applyBorder="1" applyAlignment="1">
      <alignment horizontal="right"/>
    </xf>
    <xf numFmtId="44" fontId="0" fillId="9" borderId="19" xfId="1" applyFont="1" applyFill="1" applyBorder="1"/>
    <xf numFmtId="44" fontId="6" fillId="7" borderId="20" xfId="1" applyFont="1" applyFill="1" applyBorder="1" applyAlignment="1">
      <alignment horizontal="center"/>
    </xf>
    <xf numFmtId="44" fontId="6" fillId="7" borderId="20" xfId="1" quotePrefix="1" applyFont="1" applyFill="1" applyBorder="1" applyAlignment="1">
      <alignment horizontal="center"/>
    </xf>
    <xf numFmtId="0" fontId="3" fillId="0" borderId="26" xfId="0" applyFont="1" applyBorder="1" applyAlignment="1">
      <alignment horizontal="centerContinuous"/>
    </xf>
    <xf numFmtId="0" fontId="0" fillId="0" borderId="0" xfId="0" applyAlignment="1">
      <alignment horizontal="centerContinuous"/>
    </xf>
    <xf numFmtId="0" fontId="0" fillId="0" borderId="27" xfId="0" applyBorder="1" applyAlignment="1">
      <alignment horizontal="centerContinuous"/>
    </xf>
    <xf numFmtId="0" fontId="7" fillId="0" borderId="26" xfId="0" applyFont="1" applyBorder="1" applyAlignment="1">
      <alignment horizontal="center"/>
    </xf>
    <xf numFmtId="0" fontId="7" fillId="0" borderId="28" xfId="0" applyFont="1" applyBorder="1" applyAlignment="1">
      <alignment horizontal="center"/>
    </xf>
    <xf numFmtId="0" fontId="7" fillId="0" borderId="27" xfId="0" applyFont="1" applyBorder="1" applyAlignment="1">
      <alignment horizontal="center"/>
    </xf>
    <xf numFmtId="0" fontId="7" fillId="0" borderId="30" xfId="0" applyFont="1" applyBorder="1" applyAlignment="1">
      <alignment horizontal="center"/>
    </xf>
    <xf numFmtId="0" fontId="7" fillId="0" borderId="23" xfId="0" applyFont="1" applyBorder="1" applyAlignment="1">
      <alignment horizontal="centerContinuous"/>
    </xf>
    <xf numFmtId="0" fontId="7" fillId="0" borderId="0" xfId="0" quotePrefix="1" applyFont="1" applyAlignment="1" applyProtection="1">
      <alignment horizontal="center"/>
      <protection locked="0"/>
    </xf>
    <xf numFmtId="1" fontId="2" fillId="0" borderId="1" xfId="0" applyNumberFormat="1" applyFont="1" applyBorder="1" applyAlignment="1" applyProtection="1">
      <alignment horizontal="center"/>
      <protection locked="0"/>
    </xf>
    <xf numFmtId="44" fontId="0" fillId="6" borderId="31" xfId="1" applyFont="1" applyFill="1" applyBorder="1"/>
    <xf numFmtId="44" fontId="0" fillId="6" borderId="19" xfId="0" applyNumberFormat="1" applyFill="1" applyBorder="1"/>
    <xf numFmtId="0" fontId="2" fillId="0" borderId="11" xfId="0" applyFont="1" applyBorder="1" applyAlignment="1">
      <alignment horizontal="left"/>
    </xf>
    <xf numFmtId="0" fontId="8" fillId="0" borderId="0" xfId="0" applyFont="1" applyProtection="1">
      <protection locked="0"/>
    </xf>
    <xf numFmtId="44" fontId="2" fillId="0" borderId="0" xfId="0" applyNumberFormat="1" applyFont="1" applyProtection="1">
      <protection locked="0"/>
    </xf>
    <xf numFmtId="0" fontId="2" fillId="0" borderId="0" xfId="0" applyFont="1" applyAlignment="1" applyProtection="1">
      <alignment horizontal="left"/>
      <protection locked="0"/>
    </xf>
    <xf numFmtId="44" fontId="3" fillId="0" borderId="0" xfId="0" applyNumberFormat="1" applyFont="1" applyAlignment="1" applyProtection="1">
      <alignment horizontal="center"/>
      <protection locked="0"/>
    </xf>
    <xf numFmtId="0" fontId="3" fillId="0" borderId="33" xfId="0" applyFont="1" applyBorder="1" applyAlignment="1" applyProtection="1">
      <alignment horizontal="center" vertical="top" wrapText="1"/>
      <protection locked="0"/>
    </xf>
    <xf numFmtId="0" fontId="3" fillId="0" borderId="34" xfId="0" applyFont="1" applyBorder="1" applyAlignment="1" applyProtection="1">
      <alignment horizontal="center" vertical="top" wrapText="1"/>
      <protection locked="0"/>
    </xf>
    <xf numFmtId="0" fontId="3" fillId="0" borderId="35" xfId="0" applyFont="1" applyBorder="1" applyAlignment="1" applyProtection="1">
      <alignment horizontal="center" vertical="top" wrapText="1"/>
      <protection locked="0"/>
    </xf>
    <xf numFmtId="44" fontId="3" fillId="0" borderId="36" xfId="0" applyNumberFormat="1" applyFont="1" applyBorder="1" applyAlignment="1" applyProtection="1">
      <alignment horizontal="center" vertical="top" wrapText="1"/>
      <protection locked="0"/>
    </xf>
    <xf numFmtId="44" fontId="3" fillId="10" borderId="37" xfId="0" applyNumberFormat="1" applyFont="1" applyFill="1" applyBorder="1" applyAlignment="1" applyProtection="1">
      <alignment horizontal="center" vertical="top" wrapText="1"/>
      <protection locked="0"/>
    </xf>
    <xf numFmtId="0" fontId="3" fillId="0" borderId="38" xfId="0" applyFont="1" applyBorder="1" applyAlignment="1" applyProtection="1">
      <alignment horizontal="center"/>
      <protection locked="0"/>
    </xf>
    <xf numFmtId="0" fontId="3" fillId="0" borderId="0" xfId="0" applyFont="1" applyAlignment="1" applyProtection="1">
      <alignment wrapText="1"/>
      <protection locked="0"/>
    </xf>
    <xf numFmtId="0" fontId="2" fillId="0" borderId="39" xfId="0" applyFont="1" applyBorder="1" applyAlignment="1" applyProtection="1">
      <alignment horizontal="center"/>
      <protection locked="0"/>
    </xf>
    <xf numFmtId="0" fontId="2" fillId="0" borderId="0" xfId="0" applyFont="1" applyAlignment="1" applyProtection="1">
      <alignment horizontal="center"/>
      <protection locked="0"/>
    </xf>
    <xf numFmtId="44" fontId="2" fillId="0" borderId="40" xfId="3" applyFont="1" applyBorder="1" applyProtection="1">
      <protection locked="0"/>
    </xf>
    <xf numFmtId="44" fontId="2" fillId="0" borderId="41" xfId="0" applyNumberFormat="1" applyFont="1" applyBorder="1" applyProtection="1">
      <protection locked="0"/>
    </xf>
    <xf numFmtId="44" fontId="2" fillId="0" borderId="42" xfId="0" applyNumberFormat="1" applyFont="1" applyBorder="1" applyProtection="1">
      <protection locked="0"/>
    </xf>
    <xf numFmtId="0" fontId="2" fillId="0" borderId="4" xfId="0" applyFont="1" applyBorder="1" applyAlignment="1" applyProtection="1">
      <alignment horizontal="center"/>
      <protection locked="0"/>
    </xf>
    <xf numFmtId="44" fontId="2" fillId="0" borderId="43" xfId="3" applyFont="1" applyBorder="1" applyProtection="1">
      <protection locked="0"/>
    </xf>
    <xf numFmtId="44" fontId="2" fillId="0" borderId="44" xfId="0" applyNumberFormat="1" applyFont="1" applyBorder="1" applyProtection="1">
      <protection locked="0"/>
    </xf>
    <xf numFmtId="44" fontId="2" fillId="0" borderId="45" xfId="0" applyNumberFormat="1" applyFont="1" applyBorder="1" applyProtection="1">
      <protection locked="0"/>
    </xf>
    <xf numFmtId="0" fontId="2" fillId="0" borderId="38" xfId="0" applyFont="1" applyBorder="1" applyAlignment="1" applyProtection="1">
      <alignment horizontal="center"/>
      <protection locked="0"/>
    </xf>
    <xf numFmtId="0" fontId="2" fillId="11" borderId="0" xfId="0" applyFont="1" applyFill="1" applyAlignment="1" applyProtection="1">
      <alignment wrapText="1"/>
      <protection locked="0"/>
    </xf>
    <xf numFmtId="2" fontId="2" fillId="2" borderId="4" xfId="0" applyNumberFormat="1" applyFont="1" applyFill="1" applyBorder="1" applyAlignment="1" applyProtection="1">
      <alignment horizontal="center"/>
      <protection locked="0"/>
    </xf>
    <xf numFmtId="0" fontId="2" fillId="2" borderId="0" xfId="0" applyFont="1" applyFill="1" applyAlignment="1" applyProtection="1">
      <alignment horizontal="center"/>
      <protection locked="0"/>
    </xf>
    <xf numFmtId="44" fontId="2" fillId="2" borderId="43" xfId="3" applyFont="1" applyFill="1" applyBorder="1" applyProtection="1">
      <protection locked="0"/>
    </xf>
    <xf numFmtId="44" fontId="2" fillId="6" borderId="44" xfId="0" applyNumberFormat="1" applyFont="1" applyFill="1" applyBorder="1" applyProtection="1">
      <protection locked="0"/>
    </xf>
    <xf numFmtId="0" fontId="2" fillId="0" borderId="0" xfId="0" applyFont="1" applyAlignment="1" applyProtection="1">
      <alignment wrapText="1"/>
      <protection locked="0"/>
    </xf>
    <xf numFmtId="2" fontId="2" fillId="0" borderId="4" xfId="0" applyNumberFormat="1" applyFont="1" applyBorder="1" applyAlignment="1" applyProtection="1">
      <alignment horizontal="center"/>
      <protection locked="0"/>
    </xf>
    <xf numFmtId="44" fontId="2" fillId="0" borderId="43" xfId="3" applyFont="1" applyFill="1" applyBorder="1" applyProtection="1">
      <protection locked="0"/>
    </xf>
    <xf numFmtId="164" fontId="2" fillId="0" borderId="4" xfId="0" applyNumberFormat="1" applyFont="1" applyBorder="1" applyAlignment="1" applyProtection="1">
      <alignment horizontal="center"/>
      <protection locked="0"/>
    </xf>
    <xf numFmtId="0" fontId="3" fillId="0" borderId="46" xfId="0" applyFont="1" applyBorder="1" applyAlignment="1" applyProtection="1">
      <alignment horizontal="left" wrapText="1"/>
      <protection locked="0"/>
    </xf>
    <xf numFmtId="0" fontId="3" fillId="0" borderId="47" xfId="0" applyFont="1" applyBorder="1" applyAlignment="1" applyProtection="1">
      <alignment horizontal="left" wrapText="1"/>
      <protection locked="0"/>
    </xf>
    <xf numFmtId="0" fontId="3" fillId="0" borderId="48" xfId="0" applyFont="1" applyBorder="1" applyAlignment="1" applyProtection="1">
      <alignment horizontal="left" wrapText="1"/>
      <protection locked="0"/>
    </xf>
    <xf numFmtId="0" fontId="2" fillId="0" borderId="50" xfId="0" applyFont="1" applyBorder="1" applyAlignment="1" applyProtection="1">
      <alignment horizontal="center"/>
      <protection locked="0"/>
    </xf>
    <xf numFmtId="0" fontId="2" fillId="0" borderId="51"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3" fillId="4" borderId="19" xfId="0" applyFont="1" applyFill="1" applyBorder="1" applyAlignment="1" applyProtection="1">
      <alignment horizontal="right"/>
      <protection locked="0"/>
    </xf>
    <xf numFmtId="44" fontId="3" fillId="4" borderId="52" xfId="0" applyNumberFormat="1" applyFont="1" applyFill="1" applyBorder="1"/>
    <xf numFmtId="44" fontId="3" fillId="4" borderId="53" xfId="0" applyNumberFormat="1" applyFont="1" applyFill="1" applyBorder="1" applyProtection="1">
      <protection locked="0"/>
    </xf>
    <xf numFmtId="0" fontId="3" fillId="0" borderId="54"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6" xfId="0" applyFont="1" applyBorder="1" applyProtection="1">
      <protection locked="0"/>
    </xf>
    <xf numFmtId="44" fontId="2" fillId="0" borderId="55" xfId="0" applyNumberFormat="1" applyFont="1" applyBorder="1" applyProtection="1">
      <protection locked="0"/>
    </xf>
    <xf numFmtId="165" fontId="2" fillId="0" borderId="4" xfId="0" applyNumberFormat="1" applyFont="1" applyBorder="1" applyProtection="1">
      <protection locked="0"/>
    </xf>
    <xf numFmtId="44" fontId="2" fillId="0" borderId="56" xfId="0" applyNumberFormat="1" applyFont="1" applyBorder="1" applyProtection="1">
      <protection locked="0"/>
    </xf>
    <xf numFmtId="0" fontId="2" fillId="11" borderId="0" xfId="0" applyFont="1" applyFill="1" applyProtection="1">
      <protection locked="0"/>
    </xf>
    <xf numFmtId="39" fontId="2" fillId="2" borderId="4" xfId="3" applyNumberFormat="1" applyFont="1" applyFill="1" applyBorder="1" applyAlignment="1" applyProtection="1">
      <alignment horizontal="center"/>
      <protection locked="0"/>
    </xf>
    <xf numFmtId="44" fontId="2" fillId="2" borderId="4" xfId="2" applyNumberFormat="1" applyFont="1" applyFill="1" applyBorder="1" applyProtection="1">
      <protection locked="0"/>
    </xf>
    <xf numFmtId="0" fontId="2" fillId="0" borderId="1" xfId="0" applyFont="1" applyBorder="1" applyProtection="1">
      <protection locked="0"/>
    </xf>
    <xf numFmtId="0" fontId="2" fillId="0" borderId="5" xfId="0" applyFont="1" applyBorder="1" applyAlignment="1" applyProtection="1">
      <alignment horizontal="center"/>
      <protection locked="0"/>
    </xf>
    <xf numFmtId="0" fontId="2" fillId="0" borderId="5" xfId="0" applyFont="1" applyBorder="1" applyProtection="1">
      <protection locked="0"/>
    </xf>
    <xf numFmtId="44" fontId="2" fillId="0" borderId="57" xfId="0" applyNumberFormat="1" applyFont="1" applyBorder="1" applyProtection="1">
      <protection locked="0"/>
    </xf>
    <xf numFmtId="44" fontId="2" fillId="0" borderId="58" xfId="0" applyNumberFormat="1" applyFont="1" applyBorder="1" applyProtection="1">
      <protection locked="0"/>
    </xf>
    <xf numFmtId="0" fontId="3" fillId="0" borderId="46" xfId="0" applyFont="1" applyBorder="1" applyAlignment="1" applyProtection="1">
      <alignment horizontal="left"/>
      <protection locked="0"/>
    </xf>
    <xf numFmtId="0" fontId="3" fillId="0" borderId="47" xfId="0" applyFont="1" applyBorder="1" applyAlignment="1" applyProtection="1">
      <alignment horizontal="left"/>
      <protection locked="0"/>
    </xf>
    <xf numFmtId="0" fontId="3" fillId="0" borderId="48" xfId="0" applyFont="1" applyBorder="1" applyAlignment="1" applyProtection="1">
      <alignment horizontal="left"/>
      <protection locked="0"/>
    </xf>
    <xf numFmtId="0" fontId="2" fillId="0" borderId="43"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49" xfId="0" applyFont="1" applyBorder="1" applyAlignment="1" applyProtection="1">
      <alignment horizontal="left" vertical="top" wrapText="1"/>
      <protection locked="0"/>
    </xf>
    <xf numFmtId="0" fontId="3" fillId="4" borderId="17" xfId="0" applyFont="1" applyFill="1" applyBorder="1" applyAlignment="1" applyProtection="1">
      <alignment horizontal="right"/>
      <protection locked="0"/>
    </xf>
    <xf numFmtId="0" fontId="9" fillId="0" borderId="0" xfId="0" applyFont="1" applyProtection="1">
      <protection locked="0"/>
    </xf>
    <xf numFmtId="44" fontId="2" fillId="0" borderId="0" xfId="3" applyFont="1" applyProtection="1">
      <protection locked="0"/>
    </xf>
    <xf numFmtId="0" fontId="2" fillId="2" borderId="4" xfId="0" applyFont="1" applyFill="1" applyBorder="1" applyAlignment="1" applyProtection="1">
      <alignment horizontal="center"/>
      <protection locked="0"/>
    </xf>
    <xf numFmtId="44" fontId="2" fillId="2" borderId="0" xfId="3" applyFont="1" applyFill="1" applyProtection="1">
      <protection locked="0"/>
    </xf>
    <xf numFmtId="44" fontId="2" fillId="0" borderId="0" xfId="3" applyFont="1" applyFill="1" applyProtection="1">
      <protection locked="0"/>
    </xf>
    <xf numFmtId="0" fontId="3" fillId="12" borderId="46" xfId="0" applyFont="1" applyFill="1" applyBorder="1" applyAlignment="1" applyProtection="1">
      <alignment horizontal="left"/>
      <protection locked="0"/>
    </xf>
    <xf numFmtId="0" fontId="3" fillId="12" borderId="47" xfId="0" applyFont="1" applyFill="1" applyBorder="1" applyAlignment="1" applyProtection="1">
      <alignment horizontal="left"/>
      <protection locked="0"/>
    </xf>
    <xf numFmtId="0" fontId="3" fillId="12" borderId="48" xfId="0" applyFont="1" applyFill="1" applyBorder="1" applyAlignment="1" applyProtection="1">
      <alignment horizontal="left"/>
      <protection locked="0"/>
    </xf>
    <xf numFmtId="0" fontId="9" fillId="0" borderId="47" xfId="0" applyFont="1" applyBorder="1" applyProtection="1">
      <protection locked="0"/>
    </xf>
    <xf numFmtId="0" fontId="2" fillId="0" borderId="46" xfId="0" applyFont="1" applyBorder="1" applyAlignment="1" applyProtection="1">
      <alignment horizontal="center"/>
      <protection locked="0"/>
    </xf>
    <xf numFmtId="44" fontId="2" fillId="0" borderId="47" xfId="3" applyFont="1" applyBorder="1" applyProtection="1">
      <protection locked="0"/>
    </xf>
    <xf numFmtId="0" fontId="2" fillId="0" borderId="43" xfId="0" applyFont="1" applyBorder="1" applyAlignment="1" applyProtection="1">
      <alignment horizontal="center"/>
      <protection locked="0"/>
    </xf>
    <xf numFmtId="0" fontId="2" fillId="0" borderId="59" xfId="0" applyFont="1" applyBorder="1" applyAlignment="1" applyProtection="1">
      <alignment horizontal="center"/>
      <protection locked="0"/>
    </xf>
    <xf numFmtId="0" fontId="2" fillId="0" borderId="60" xfId="0" applyFont="1" applyBorder="1" applyAlignment="1" applyProtection="1">
      <alignment horizontal="center"/>
      <protection locked="0"/>
    </xf>
    <xf numFmtId="0" fontId="2" fillId="0" borderId="32" xfId="0" applyFont="1" applyBorder="1" applyAlignment="1" applyProtection="1">
      <alignment horizontal="center"/>
      <protection locked="0"/>
    </xf>
    <xf numFmtId="0" fontId="3" fillId="4" borderId="7" xfId="0" applyFont="1" applyFill="1" applyBorder="1" applyAlignment="1" applyProtection="1">
      <alignment horizontal="right"/>
      <protection locked="0"/>
    </xf>
    <xf numFmtId="44" fontId="3" fillId="4" borderId="7" xfId="0" applyNumberFormat="1" applyFont="1" applyFill="1" applyBorder="1"/>
    <xf numFmtId="44" fontId="3" fillId="4" borderId="7" xfId="0" applyNumberFormat="1" applyFont="1" applyFill="1" applyBorder="1" applyProtection="1">
      <protection locked="0"/>
    </xf>
    <xf numFmtId="0" fontId="9" fillId="0" borderId="43" xfId="0" applyFont="1" applyBorder="1" applyAlignment="1" applyProtection="1">
      <alignment wrapText="1"/>
      <protection locked="0"/>
    </xf>
    <xf numFmtId="44" fontId="3" fillId="0" borderId="58" xfId="0" applyNumberFormat="1" applyFont="1" applyBorder="1" applyProtection="1">
      <protection locked="0"/>
    </xf>
    <xf numFmtId="44" fontId="3" fillId="0" borderId="45" xfId="0" applyNumberFormat="1" applyFont="1" applyBorder="1" applyProtection="1">
      <protection locked="0"/>
    </xf>
    <xf numFmtId="44" fontId="2" fillId="0" borderId="51" xfId="3" applyFont="1" applyFill="1" applyBorder="1" applyProtection="1">
      <protection locked="0"/>
    </xf>
    <xf numFmtId="0" fontId="2" fillId="0" borderId="51" xfId="0" applyFont="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2" fillId="0" borderId="61" xfId="0" applyFont="1" applyBorder="1" applyAlignment="1" applyProtection="1">
      <alignment horizontal="left" wrapText="1"/>
      <protection locked="0"/>
    </xf>
    <xf numFmtId="0" fontId="3" fillId="4" borderId="19" xfId="0" applyFont="1" applyFill="1" applyBorder="1" applyAlignment="1" applyProtection="1">
      <alignment horizontal="right" wrapText="1"/>
      <protection locked="0"/>
    </xf>
    <xf numFmtId="0" fontId="9" fillId="0" borderId="3" xfId="0" applyFont="1" applyBorder="1" applyProtection="1">
      <protection locked="0"/>
    </xf>
    <xf numFmtId="44" fontId="2" fillId="0" borderId="3" xfId="3" applyFont="1" applyFill="1" applyBorder="1" applyProtection="1">
      <protection locked="0"/>
    </xf>
    <xf numFmtId="0" fontId="3" fillId="0" borderId="46" xfId="0" applyFont="1" applyBorder="1" applyProtection="1">
      <protection locked="0"/>
    </xf>
    <xf numFmtId="0" fontId="2" fillId="0" borderId="47" xfId="0" applyFont="1" applyBorder="1" applyProtection="1">
      <protection locked="0"/>
    </xf>
    <xf numFmtId="0" fontId="2" fillId="0" borderId="48" xfId="0" applyFont="1" applyBorder="1" applyProtection="1">
      <protection locked="0"/>
    </xf>
    <xf numFmtId="0" fontId="2" fillId="0" borderId="51" xfId="0" applyFont="1" applyBorder="1" applyProtection="1">
      <protection locked="0"/>
    </xf>
    <xf numFmtId="0" fontId="3" fillId="8" borderId="19" xfId="0" applyFont="1" applyFill="1" applyBorder="1" applyAlignment="1" applyProtection="1">
      <alignment horizontal="right"/>
      <protection locked="0"/>
    </xf>
    <xf numFmtId="0" fontId="2" fillId="9" borderId="62" xfId="0" applyFont="1" applyFill="1" applyBorder="1" applyAlignment="1" applyProtection="1">
      <alignment horizontal="left"/>
      <protection locked="0"/>
    </xf>
    <xf numFmtId="0" fontId="2" fillId="9" borderId="2" xfId="0" applyFont="1" applyFill="1" applyBorder="1" applyAlignment="1" applyProtection="1">
      <alignment horizontal="left"/>
      <protection locked="0"/>
    </xf>
    <xf numFmtId="0" fontId="2" fillId="9" borderId="47" xfId="0" applyFont="1" applyFill="1" applyBorder="1" applyAlignment="1" applyProtection="1">
      <alignment horizontal="left"/>
      <protection locked="0"/>
    </xf>
    <xf numFmtId="0" fontId="2" fillId="9" borderId="18" xfId="0" applyFont="1" applyFill="1" applyBorder="1" applyAlignment="1" applyProtection="1">
      <alignment horizontal="left"/>
      <protection locked="0"/>
    </xf>
    <xf numFmtId="44" fontId="3" fillId="9" borderId="52" xfId="0" applyNumberFormat="1" applyFont="1" applyFill="1" applyBorder="1"/>
    <xf numFmtId="0" fontId="2" fillId="7" borderId="62" xfId="0" applyFont="1" applyFill="1" applyBorder="1" applyProtection="1">
      <protection locked="0"/>
    </xf>
    <xf numFmtId="0" fontId="2" fillId="7" borderId="2" xfId="0" applyFont="1" applyFill="1" applyBorder="1" applyProtection="1">
      <protection locked="0"/>
    </xf>
    <xf numFmtId="10" fontId="2" fillId="2" borderId="19" xfId="0" applyNumberFormat="1" applyFont="1" applyFill="1" applyBorder="1" applyProtection="1">
      <protection locked="0"/>
    </xf>
    <xf numFmtId="0" fontId="2" fillId="13" borderId="2" xfId="0" applyFont="1" applyFill="1" applyBorder="1" applyProtection="1">
      <protection locked="0"/>
    </xf>
    <xf numFmtId="0" fontId="2" fillId="7" borderId="18" xfId="0" applyFont="1" applyFill="1" applyBorder="1" applyProtection="1">
      <protection locked="0"/>
    </xf>
    <xf numFmtId="44" fontId="3" fillId="7" borderId="52" xfId="0" applyNumberFormat="1" applyFont="1" applyFill="1" applyBorder="1" applyAlignment="1" applyProtection="1">
      <alignment horizontal="center"/>
      <protection locked="0"/>
    </xf>
    <xf numFmtId="2" fontId="3" fillId="7" borderId="52" xfId="0" applyNumberFormat="1" applyFont="1" applyFill="1" applyBorder="1" applyProtection="1">
      <protection locked="0"/>
    </xf>
    <xf numFmtId="44" fontId="2" fillId="0" borderId="47" xfId="3" applyFont="1" applyFill="1" applyBorder="1" applyProtection="1">
      <protection locked="0"/>
    </xf>
    <xf numFmtId="44" fontId="2" fillId="0" borderId="0" xfId="3" applyFont="1" applyFill="1" applyBorder="1" applyProtection="1">
      <protection locked="0"/>
    </xf>
    <xf numFmtId="44" fontId="2" fillId="2" borderId="0" xfId="3" applyFont="1" applyFill="1" applyBorder="1" applyProtection="1">
      <protection locked="0"/>
    </xf>
    <xf numFmtId="0" fontId="2" fillId="0" borderId="4" xfId="0" applyFont="1" applyBorder="1" applyProtection="1">
      <protection locked="0"/>
    </xf>
    <xf numFmtId="44" fontId="2" fillId="2" borderId="4" xfId="3" applyFont="1" applyFill="1" applyBorder="1" applyProtection="1">
      <protection locked="0"/>
    </xf>
    <xf numFmtId="0" fontId="2" fillId="0" borderId="49" xfId="0" applyFont="1" applyBorder="1" applyAlignment="1" applyProtection="1">
      <alignment horizontal="center"/>
      <protection locked="0"/>
    </xf>
    <xf numFmtId="0" fontId="2" fillId="11" borderId="43" xfId="0" applyFont="1" applyFill="1" applyBorder="1" applyProtection="1">
      <protection locked="0"/>
    </xf>
    <xf numFmtId="0" fontId="3" fillId="11" borderId="46" xfId="0" applyFont="1" applyFill="1" applyBorder="1" applyProtection="1">
      <protection locked="0"/>
    </xf>
    <xf numFmtId="0" fontId="2" fillId="0" borderId="47" xfId="0" applyFont="1" applyBorder="1" applyAlignment="1" applyProtection="1">
      <alignment horizontal="center"/>
      <protection locked="0"/>
    </xf>
    <xf numFmtId="44" fontId="3" fillId="0" borderId="48" xfId="3" applyFont="1" applyFill="1" applyBorder="1" applyAlignment="1" applyProtection="1">
      <alignment horizontal="right"/>
      <protection locked="0"/>
    </xf>
    <xf numFmtId="0" fontId="2" fillId="11" borderId="51" xfId="0" applyFont="1" applyFill="1" applyBorder="1" applyProtection="1">
      <protection locked="0"/>
    </xf>
    <xf numFmtId="44" fontId="3" fillId="8" borderId="19" xfId="3" applyFont="1" applyFill="1" applyBorder="1" applyAlignment="1" applyProtection="1">
      <alignment horizontal="right"/>
      <protection locked="0"/>
    </xf>
    <xf numFmtId="44" fontId="2" fillId="8" borderId="19" xfId="0" applyNumberFormat="1" applyFont="1" applyFill="1" applyBorder="1" applyProtection="1">
      <protection locked="0"/>
    </xf>
    <xf numFmtId="44" fontId="3" fillId="8" borderId="19" xfId="0" applyNumberFormat="1" applyFont="1" applyFill="1" applyBorder="1" applyProtection="1">
      <protection locked="0"/>
    </xf>
    <xf numFmtId="0" fontId="2" fillId="0" borderId="2" xfId="0" applyFont="1" applyBorder="1" applyProtection="1">
      <protection locked="0"/>
    </xf>
    <xf numFmtId="0" fontId="2" fillId="0" borderId="2" xfId="0" applyFont="1" applyBorder="1" applyAlignment="1" applyProtection="1">
      <alignment horizontal="center"/>
      <protection locked="0"/>
    </xf>
    <xf numFmtId="44" fontId="2" fillId="0" borderId="1" xfId="3" applyFont="1" applyFill="1" applyBorder="1" applyProtection="1">
      <protection locked="0"/>
    </xf>
    <xf numFmtId="0" fontId="2" fillId="0" borderId="63" xfId="0" applyFont="1" applyBorder="1" applyProtection="1">
      <protection locked="0"/>
    </xf>
    <xf numFmtId="0" fontId="2" fillId="0" borderId="0" xfId="0" applyFont="1" applyAlignment="1" applyProtection="1">
      <alignment vertical="top" wrapText="1"/>
      <protection locked="0"/>
    </xf>
    <xf numFmtId="0" fontId="2" fillId="0" borderId="49" xfId="0" applyFont="1" applyBorder="1" applyAlignment="1" applyProtection="1">
      <alignment vertical="top" wrapText="1"/>
      <protection locked="0"/>
    </xf>
    <xf numFmtId="0" fontId="2" fillId="9" borderId="64" xfId="0" applyFont="1" applyFill="1" applyBorder="1" applyProtection="1">
      <protection locked="0"/>
    </xf>
    <xf numFmtId="0" fontId="3" fillId="9" borderId="64" xfId="0" applyFont="1" applyFill="1" applyBorder="1" applyAlignment="1" applyProtection="1">
      <alignment horizontal="right"/>
      <protection locked="0"/>
    </xf>
    <xf numFmtId="44" fontId="3" fillId="9" borderId="65" xfId="0" applyNumberFormat="1" applyFont="1" applyFill="1" applyBorder="1"/>
    <xf numFmtId="0" fontId="9" fillId="11" borderId="0" xfId="0" applyFont="1" applyFill="1" applyProtection="1">
      <protection locked="0"/>
    </xf>
    <xf numFmtId="2" fontId="3" fillId="11" borderId="52" xfId="0" applyNumberFormat="1" applyFont="1" applyFill="1" applyBorder="1" applyProtection="1">
      <protection locked="0"/>
    </xf>
    <xf numFmtId="44" fontId="2" fillId="0" borderId="61" xfId="3" applyFont="1" applyFill="1" applyBorder="1" applyProtection="1">
      <protection locked="0"/>
    </xf>
    <xf numFmtId="44" fontId="3" fillId="8" borderId="5" xfId="3" applyFont="1" applyFill="1" applyBorder="1" applyAlignment="1" applyProtection="1">
      <alignment horizontal="right"/>
      <protection locked="0"/>
    </xf>
    <xf numFmtId="44" fontId="2" fillId="8" borderId="66" xfId="0" applyNumberFormat="1" applyFont="1" applyFill="1" applyBorder="1" applyProtection="1">
      <protection locked="0"/>
    </xf>
    <xf numFmtId="0" fontId="2" fillId="0" borderId="47" xfId="0" applyFont="1" applyBorder="1" applyAlignment="1" applyProtection="1">
      <alignment horizontal="right"/>
      <protection locked="0"/>
    </xf>
    <xf numFmtId="1" fontId="3" fillId="0" borderId="32" xfId="0" quotePrefix="1" applyNumberFormat="1" applyFont="1" applyBorder="1" applyAlignment="1" applyProtection="1">
      <alignment horizontal="center"/>
      <protection locked="0"/>
    </xf>
    <xf numFmtId="2" fontId="2" fillId="0" borderId="32" xfId="0" applyNumberFormat="1" applyFont="1" applyBorder="1" applyAlignment="1" applyProtection="1">
      <alignment horizontal="left"/>
      <protection locked="0"/>
    </xf>
    <xf numFmtId="2" fontId="3" fillId="0" borderId="32" xfId="0" applyNumberFormat="1" applyFont="1" applyBorder="1" applyAlignment="1" applyProtection="1">
      <alignment horizontal="left"/>
      <protection locked="0"/>
    </xf>
    <xf numFmtId="0" fontId="2" fillId="0" borderId="63" xfId="0" applyFont="1" applyBorder="1" applyAlignment="1" applyProtection="1">
      <alignment horizontal="center"/>
      <protection locked="0"/>
    </xf>
    <xf numFmtId="0" fontId="3" fillId="3" borderId="1" xfId="0" applyFont="1" applyFill="1" applyBorder="1" applyAlignment="1">
      <alignment horizontal="center"/>
    </xf>
    <xf numFmtId="1" fontId="3" fillId="2" borderId="2" xfId="0" applyNumberFormat="1" applyFont="1" applyFill="1" applyBorder="1" applyAlignment="1" applyProtection="1">
      <alignment horizontal="center"/>
      <protection locked="0"/>
    </xf>
    <xf numFmtId="2" fontId="3" fillId="2" borderId="1" xfId="0" applyNumberFormat="1" applyFont="1" applyFill="1" applyBorder="1" applyAlignment="1" applyProtection="1">
      <alignment horizontal="center" wrapText="1"/>
      <protection locked="0"/>
    </xf>
    <xf numFmtId="49" fontId="3" fillId="0" borderId="0" xfId="0" quotePrefix="1" applyNumberFormat="1" applyFont="1" applyAlignment="1" applyProtection="1">
      <alignment horizontal="center"/>
      <protection locked="0"/>
    </xf>
    <xf numFmtId="2" fontId="3" fillId="2" borderId="1" xfId="0" applyNumberFormat="1" applyFont="1" applyFill="1" applyBorder="1" applyAlignment="1" applyProtection="1">
      <alignment horizontal="center"/>
      <protection locked="0"/>
    </xf>
    <xf numFmtId="0" fontId="3" fillId="3" borderId="1" xfId="0" applyFont="1" applyFill="1" applyBorder="1" applyAlignment="1">
      <alignment horizontal="center" wrapText="1"/>
    </xf>
    <xf numFmtId="2" fontId="3" fillId="2" borderId="2" xfId="0" applyNumberFormat="1" applyFont="1" applyFill="1" applyBorder="1" applyAlignment="1" applyProtection="1">
      <alignment horizontal="center"/>
      <protection locked="0"/>
    </xf>
    <xf numFmtId="0" fontId="0" fillId="11" borderId="0" xfId="0" applyFill="1" applyProtection="1">
      <protection locked="0"/>
    </xf>
    <xf numFmtId="166" fontId="2" fillId="2" borderId="4" xfId="3" applyNumberFormat="1" applyFont="1" applyFill="1" applyBorder="1" applyAlignment="1" applyProtection="1">
      <protection locked="0"/>
    </xf>
    <xf numFmtId="10" fontId="2" fillId="2" borderId="4" xfId="3" applyNumberFormat="1" applyFont="1" applyFill="1" applyBorder="1" applyAlignment="1" applyProtection="1">
      <protection locked="0"/>
    </xf>
    <xf numFmtId="0" fontId="2" fillId="2" borderId="4" xfId="3" applyNumberFormat="1" applyFont="1" applyFill="1" applyBorder="1" applyAlignment="1" applyProtection="1">
      <protection locked="0"/>
    </xf>
    <xf numFmtId="0" fontId="3" fillId="0" borderId="0" xfId="0" applyFont="1" applyAlignment="1">
      <alignment vertical="center" wrapText="1"/>
    </xf>
    <xf numFmtId="1" fontId="3" fillId="0" borderId="32" xfId="0" applyNumberFormat="1" applyFont="1" applyBorder="1" applyAlignment="1" applyProtection="1">
      <alignment horizontal="center"/>
      <protection locked="0"/>
    </xf>
    <xf numFmtId="0" fontId="2" fillId="2" borderId="0" xfId="3" applyNumberFormat="1" applyFont="1" applyFill="1" applyBorder="1" applyAlignment="1" applyProtection="1">
      <protection locked="0"/>
    </xf>
    <xf numFmtId="44" fontId="2" fillId="6" borderId="44" xfId="0" applyNumberFormat="1" applyFont="1" applyFill="1" applyBorder="1"/>
    <xf numFmtId="44" fontId="2" fillId="0" borderId="44" xfId="0" applyNumberFormat="1" applyFont="1" applyBorder="1"/>
    <xf numFmtId="44" fontId="2" fillId="0" borderId="57" xfId="0" applyNumberFormat="1" applyFont="1" applyBorder="1"/>
    <xf numFmtId="44" fontId="2" fillId="0" borderId="55" xfId="0" applyNumberFormat="1" applyFont="1" applyBorder="1"/>
    <xf numFmtId="44" fontId="2" fillId="8" borderId="19" xfId="0" applyNumberFormat="1" applyFont="1" applyFill="1" applyBorder="1"/>
    <xf numFmtId="10" fontId="2" fillId="2" borderId="19" xfId="0" applyNumberFormat="1" applyFont="1" applyFill="1" applyBorder="1"/>
    <xf numFmtId="0" fontId="0" fillId="0" borderId="0" xfId="0" applyAlignment="1">
      <alignment vertical="top" wrapText="1"/>
    </xf>
    <xf numFmtId="0" fontId="0" fillId="0" borderId="49" xfId="0" applyBorder="1" applyAlignment="1">
      <alignment vertical="top" wrapText="1"/>
    </xf>
    <xf numFmtId="0" fontId="0" fillId="0" borderId="43" xfId="0" applyBorder="1" applyAlignment="1">
      <alignment vertical="top" wrapText="1"/>
    </xf>
    <xf numFmtId="0" fontId="0" fillId="0" borderId="0" xfId="0" applyAlignment="1">
      <alignment horizontal="left" vertical="top" wrapText="1"/>
    </xf>
    <xf numFmtId="0" fontId="0" fillId="0" borderId="49" xfId="0" applyBorder="1" applyAlignment="1">
      <alignment horizontal="left" vertical="top" wrapText="1"/>
    </xf>
    <xf numFmtId="0" fontId="0" fillId="0" borderId="43" xfId="0" applyBorder="1" applyAlignment="1">
      <alignment horizontal="left" vertical="top" wrapText="1"/>
    </xf>
    <xf numFmtId="44" fontId="0" fillId="0" borderId="10" xfId="1" applyFont="1" applyBorder="1"/>
    <xf numFmtId="44" fontId="5" fillId="5" borderId="49" xfId="1" applyFont="1" applyFill="1" applyBorder="1" applyAlignment="1">
      <alignment horizontal="center"/>
    </xf>
    <xf numFmtId="44" fontId="2" fillId="6" borderId="57" xfId="0" applyNumberFormat="1" applyFont="1" applyFill="1" applyBorder="1" applyProtection="1">
      <protection locked="0"/>
    </xf>
    <xf numFmtId="44" fontId="2" fillId="0" borderId="43" xfId="0" applyNumberFormat="1" applyFont="1" applyBorder="1" applyProtection="1">
      <protection locked="0"/>
    </xf>
    <xf numFmtId="44" fontId="2" fillId="6" borderId="43" xfId="0" applyNumberFormat="1" applyFont="1" applyFill="1" applyBorder="1"/>
    <xf numFmtId="44" fontId="2" fillId="0" borderId="43" xfId="0" applyNumberFormat="1" applyFont="1" applyBorder="1"/>
    <xf numFmtId="44" fontId="2" fillId="0" borderId="51" xfId="0" applyNumberFormat="1" applyFont="1" applyBorder="1" applyProtection="1">
      <protection locked="0"/>
    </xf>
    <xf numFmtId="0" fontId="3" fillId="11" borderId="0" xfId="0" applyFont="1" applyFill="1" applyProtection="1">
      <protection locked="0"/>
    </xf>
    <xf numFmtId="8" fontId="2" fillId="2" borderId="43" xfId="3" applyNumberFormat="1" applyFont="1" applyFill="1" applyBorder="1" applyProtection="1">
      <protection locked="0"/>
    </xf>
    <xf numFmtId="0" fontId="2" fillId="14" borderId="0" xfId="0" applyFont="1" applyFill="1" applyAlignment="1">
      <alignment wrapText="1"/>
    </xf>
    <xf numFmtId="6" fontId="2" fillId="0" borderId="43" xfId="3" applyNumberFormat="1" applyFont="1" applyFill="1" applyBorder="1" applyProtection="1">
      <protection locked="0"/>
    </xf>
    <xf numFmtId="0" fontId="10" fillId="0" borderId="0" xfId="0" applyFont="1" applyAlignment="1">
      <alignment wrapText="1"/>
    </xf>
    <xf numFmtId="8" fontId="0" fillId="0" borderId="0" xfId="0" applyNumberFormat="1"/>
    <xf numFmtId="8" fontId="3" fillId="0" borderId="0" xfId="0" applyNumberFormat="1" applyFont="1"/>
    <xf numFmtId="0" fontId="3" fillId="11" borderId="43" xfId="0" applyFont="1" applyFill="1" applyBorder="1" applyProtection="1">
      <protection locked="0"/>
    </xf>
    <xf numFmtId="0" fontId="0" fillId="0" borderId="49" xfId="0" applyBorder="1"/>
    <xf numFmtId="0" fontId="0" fillId="0" borderId="43" xfId="0" applyBorder="1"/>
    <xf numFmtId="0" fontId="2" fillId="0" borderId="43" xfId="0" applyFont="1" applyBorder="1" applyAlignment="1" applyProtection="1">
      <alignment vertical="top" wrapText="1"/>
      <protection locked="0"/>
    </xf>
    <xf numFmtId="0" fontId="3" fillId="0" borderId="43" xfId="0" applyFont="1" applyBorder="1" applyAlignment="1" applyProtection="1">
      <alignment horizontal="left" wrapText="1"/>
      <protection locked="0"/>
    </xf>
    <xf numFmtId="0" fontId="0" fillId="0" borderId="0" xfId="0" applyAlignment="1">
      <alignment horizontal="left" wrapText="1"/>
    </xf>
    <xf numFmtId="0" fontId="0" fillId="0" borderId="49" xfId="0" applyBorder="1" applyAlignment="1">
      <alignment horizontal="left" wrapText="1"/>
    </xf>
    <xf numFmtId="0" fontId="3" fillId="0" borderId="43" xfId="0" applyFont="1" applyBorder="1" applyAlignment="1">
      <alignment vertical="center" wrapText="1"/>
    </xf>
    <xf numFmtId="0" fontId="3" fillId="0" borderId="49" xfId="0" applyFont="1" applyBorder="1" applyAlignment="1">
      <alignment vertical="center" wrapText="1"/>
    </xf>
    <xf numFmtId="0" fontId="0" fillId="0" borderId="51" xfId="0" applyBorder="1"/>
    <xf numFmtId="0" fontId="0" fillId="0" borderId="1" xfId="0" applyBorder="1"/>
    <xf numFmtId="0" fontId="0" fillId="0" borderId="61" xfId="0" applyBorder="1"/>
    <xf numFmtId="0" fontId="3" fillId="0" borderId="47" xfId="0" applyFont="1" applyBorder="1"/>
    <xf numFmtId="0" fontId="3" fillId="0" borderId="48" xfId="0" applyFont="1" applyBorder="1"/>
    <xf numFmtId="0" fontId="2" fillId="0" borderId="68" xfId="0" applyFont="1" applyBorder="1" applyAlignment="1" applyProtection="1">
      <alignment horizontal="left" vertical="top" wrapText="1"/>
      <protection locked="0"/>
    </xf>
    <xf numFmtId="0" fontId="0" fillId="0" borderId="67" xfId="0" applyBorder="1" applyAlignment="1">
      <alignment vertical="top" wrapText="1"/>
    </xf>
    <xf numFmtId="0" fontId="0" fillId="0" borderId="69" xfId="0" applyBorder="1" applyAlignment="1">
      <alignment vertical="top" wrapText="1"/>
    </xf>
    <xf numFmtId="0" fontId="0" fillId="0" borderId="60" xfId="0" applyBorder="1" applyAlignment="1">
      <alignment vertical="top" wrapText="1"/>
    </xf>
    <xf numFmtId="0" fontId="0" fillId="0" borderId="32" xfId="0" applyBorder="1" applyAlignment="1">
      <alignment vertical="top" wrapText="1"/>
    </xf>
    <xf numFmtId="0" fontId="0" fillId="0" borderId="70" xfId="0" applyBorder="1" applyAlignment="1">
      <alignment vertical="top" wrapText="1"/>
    </xf>
  </cellXfs>
  <cellStyles count="4">
    <cellStyle name="Comma" xfId="2" builtinId="3"/>
    <cellStyle name="Currency" xfId="1" builtinId="4"/>
    <cellStyle name="Currency 2" xfId="3" xr:uid="{00000000-0005-0000-0000-000002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F69"/>
  <sheetViews>
    <sheetView tabSelected="1" zoomScaleNormal="100" workbookViewId="0">
      <selection activeCell="A40" sqref="A40"/>
    </sheetView>
  </sheetViews>
  <sheetFormatPr defaultColWidth="9.140625" defaultRowHeight="12.75" x14ac:dyDescent="0.2"/>
  <cols>
    <col min="1" max="1" width="21.7109375" customWidth="1"/>
    <col min="2" max="2" width="42.7109375" customWidth="1"/>
    <col min="3" max="3" width="22.85546875" customWidth="1"/>
    <col min="4" max="5" width="21.7109375" customWidth="1"/>
    <col min="6" max="6" width="9.7109375" bestFit="1" customWidth="1"/>
  </cols>
  <sheetData>
    <row r="1" spans="1:6" ht="13.5" thickBot="1" x14ac:dyDescent="0.25">
      <c r="A1" s="3" t="s">
        <v>0</v>
      </c>
      <c r="B1" s="219" t="s">
        <v>163</v>
      </c>
      <c r="C1" s="4"/>
      <c r="D1" s="4" t="s">
        <v>1</v>
      </c>
      <c r="E1" s="221" t="s">
        <v>184</v>
      </c>
      <c r="F1" s="5"/>
    </row>
    <row r="2" spans="1:6" x14ac:dyDescent="0.2">
      <c r="A2" s="3"/>
      <c r="B2" s="7"/>
      <c r="C2" s="7"/>
      <c r="D2" s="8"/>
      <c r="E2" s="220"/>
    </row>
    <row r="3" spans="1:6" ht="13.5" thickBot="1" x14ac:dyDescent="0.25">
      <c r="A3" s="6" t="s">
        <v>168</v>
      </c>
      <c r="B3" s="217" t="s">
        <v>169</v>
      </c>
      <c r="C3" s="6"/>
      <c r="D3" s="6" t="s">
        <v>2</v>
      </c>
      <c r="E3" s="222"/>
    </row>
    <row r="4" spans="1:6" ht="18" customHeight="1" thickBot="1" x14ac:dyDescent="0.25">
      <c r="A4" s="3" t="s">
        <v>3</v>
      </c>
      <c r="B4" s="218">
        <v>105486</v>
      </c>
      <c r="C4" s="9"/>
      <c r="D4" s="3" t="s">
        <v>4</v>
      </c>
      <c r="E4" s="218" t="s">
        <v>176</v>
      </c>
    </row>
    <row r="5" spans="1:6" x14ac:dyDescent="0.2">
      <c r="A5" s="3"/>
      <c r="B5" s="6"/>
      <c r="C5" s="9"/>
      <c r="D5" s="3"/>
      <c r="E5" s="10"/>
    </row>
    <row r="6" spans="1:6" x14ac:dyDescent="0.2">
      <c r="A6" s="3"/>
      <c r="B6" s="6"/>
      <c r="C6" s="9"/>
      <c r="D6" s="3"/>
      <c r="E6" s="74" t="s">
        <v>5</v>
      </c>
    </row>
    <row r="7" spans="1:6" ht="13.5" thickBot="1" x14ac:dyDescent="0.25">
      <c r="A7" s="6" t="s">
        <v>6</v>
      </c>
      <c r="B7" s="6"/>
      <c r="D7" s="3" t="s">
        <v>7</v>
      </c>
      <c r="E7" s="11"/>
    </row>
    <row r="8" spans="1:6" ht="13.5" thickBot="1" x14ac:dyDescent="0.25">
      <c r="A8" s="12"/>
      <c r="B8" s="219" t="s">
        <v>183</v>
      </c>
      <c r="C8" s="9"/>
      <c r="D8" s="3" t="s">
        <v>8</v>
      </c>
      <c r="E8" s="11"/>
    </row>
    <row r="9" spans="1:6" ht="13.5" thickBot="1" x14ac:dyDescent="0.25">
      <c r="A9" s="3" t="s">
        <v>9</v>
      </c>
      <c r="B9" s="7"/>
      <c r="C9" s="9"/>
      <c r="D9" s="3" t="s">
        <v>10</v>
      </c>
      <c r="E9" s="11"/>
    </row>
    <row r="10" spans="1:6" ht="13.5" thickBot="1" x14ac:dyDescent="0.25">
      <c r="A10" s="3" t="s">
        <v>11</v>
      </c>
      <c r="B10" s="221" t="s">
        <v>182</v>
      </c>
      <c r="C10" s="9"/>
      <c r="D10" s="4" t="s">
        <v>12</v>
      </c>
      <c r="E10" s="11"/>
    </row>
    <row r="11" spans="1:6" ht="13.5" thickBot="1" x14ac:dyDescent="0.25">
      <c r="A11" s="6" t="s">
        <v>13</v>
      </c>
      <c r="B11" s="223"/>
      <c r="C11" s="9"/>
      <c r="E11" s="11"/>
    </row>
    <row r="12" spans="1:6" ht="13.5" thickBot="1" x14ac:dyDescent="0.25">
      <c r="A12" s="3"/>
      <c r="B12" s="6"/>
      <c r="C12" s="6"/>
      <c r="D12" s="4" t="s">
        <v>14</v>
      </c>
      <c r="E12" s="11"/>
    </row>
    <row r="13" spans="1:6" ht="13.5" thickBot="1" x14ac:dyDescent="0.25">
      <c r="A13" s="1"/>
      <c r="B13" s="1"/>
      <c r="C13" s="1"/>
      <c r="D13" s="1"/>
      <c r="E13" s="75"/>
    </row>
    <row r="14" spans="1:6" x14ac:dyDescent="0.2">
      <c r="A14" s="13"/>
      <c r="B14" s="13"/>
      <c r="C14" s="13"/>
      <c r="D14" s="13"/>
      <c r="E14" s="13"/>
    </row>
    <row r="15" spans="1:6" x14ac:dyDescent="0.2">
      <c r="A15" s="14" t="s">
        <v>15</v>
      </c>
      <c r="B15" s="14" t="s">
        <v>16</v>
      </c>
      <c r="C15" s="14" t="s">
        <v>17</v>
      </c>
      <c r="D15" s="14" t="s">
        <v>18</v>
      </c>
      <c r="E15" s="14" t="s">
        <v>19</v>
      </c>
    </row>
    <row r="16" spans="1:6" ht="13.5" thickBot="1" x14ac:dyDescent="0.25">
      <c r="A16" s="15"/>
      <c r="B16" s="15"/>
      <c r="C16" s="16"/>
      <c r="D16" s="16"/>
      <c r="E16" s="16"/>
    </row>
    <row r="17" spans="1:5" ht="18.600000000000001" customHeight="1" x14ac:dyDescent="0.2">
      <c r="A17" s="17">
        <v>100</v>
      </c>
      <c r="B17" s="18" t="s">
        <v>20</v>
      </c>
      <c r="C17" s="51">
        <f>'Instruction '!G29</f>
        <v>0</v>
      </c>
      <c r="D17" s="52">
        <f>'Support Services'!G31</f>
        <v>1430847.92</v>
      </c>
      <c r="E17" s="53">
        <f>SUM(C17+D17)</f>
        <v>1430847.92</v>
      </c>
    </row>
    <row r="18" spans="1:5" ht="18.600000000000001" customHeight="1" x14ac:dyDescent="0.2">
      <c r="A18" s="17">
        <v>200</v>
      </c>
      <c r="B18" s="18" t="s">
        <v>21</v>
      </c>
      <c r="C18" s="54">
        <f>'Instruction '!G88</f>
        <v>0</v>
      </c>
      <c r="D18" s="52">
        <f>'Support Services'!G132</f>
        <v>613959.89572000003</v>
      </c>
      <c r="E18" s="53">
        <f>SUM(C18+D18)</f>
        <v>613959.89572000003</v>
      </c>
    </row>
    <row r="19" spans="1:5" ht="18.75" customHeight="1" x14ac:dyDescent="0.2">
      <c r="A19" s="17">
        <v>300</v>
      </c>
      <c r="B19" s="19" t="s">
        <v>22</v>
      </c>
      <c r="C19" s="52">
        <f>'Instruction '!G104</f>
        <v>0</v>
      </c>
      <c r="D19" s="52">
        <f>'Support Services'!G148</f>
        <v>77000</v>
      </c>
      <c r="E19" s="53">
        <f>SUM(C19+D19)</f>
        <v>77000</v>
      </c>
    </row>
    <row r="20" spans="1:5" ht="18.75" customHeight="1" x14ac:dyDescent="0.2">
      <c r="A20" s="17">
        <v>400</v>
      </c>
      <c r="B20" s="19" t="s">
        <v>23</v>
      </c>
      <c r="C20" s="52">
        <f>'Instruction '!G117</f>
        <v>0</v>
      </c>
      <c r="D20" s="52">
        <f>'Support Services'!G162</f>
        <v>0</v>
      </c>
      <c r="E20" s="53">
        <f>SUM(C20+D20)</f>
        <v>0</v>
      </c>
    </row>
    <row r="21" spans="1:5" ht="18.75" customHeight="1" x14ac:dyDescent="0.2">
      <c r="A21" s="20">
        <v>500</v>
      </c>
      <c r="B21" s="21" t="s">
        <v>24</v>
      </c>
      <c r="C21" s="55">
        <f>'Instruction '!G122+'Instruction '!G126</f>
        <v>0</v>
      </c>
      <c r="D21" s="55">
        <f>'Support Services'!G167+'Support Services'!G171</f>
        <v>0</v>
      </c>
      <c r="E21" s="56"/>
    </row>
    <row r="22" spans="1:5" ht="18.75" customHeight="1" x14ac:dyDescent="0.2">
      <c r="A22" s="22"/>
      <c r="B22" s="21" t="s">
        <v>25</v>
      </c>
      <c r="C22" s="55">
        <f>'Instruction '!G146+'Instruction '!G150</f>
        <v>0</v>
      </c>
      <c r="D22" s="55">
        <f>'Support Services'!G195+'Support Services'!G199</f>
        <v>72600</v>
      </c>
      <c r="E22" s="57"/>
    </row>
    <row r="23" spans="1:5" ht="18.75" customHeight="1" x14ac:dyDescent="0.2">
      <c r="A23" s="22"/>
      <c r="B23" s="21" t="s">
        <v>26</v>
      </c>
      <c r="C23" s="55">
        <f>'Instruction '!G130+'Instruction '!G134+'Instruction '!G138+'Instruction '!G142+'Instruction '!G158</f>
        <v>0</v>
      </c>
      <c r="D23" s="55">
        <f>'Support Services'!G179+'Support Services'!G183+'Support Services'!G187+'Support Services'!G191+'Support Services'!G206</f>
        <v>14300</v>
      </c>
      <c r="E23" s="58"/>
    </row>
    <row r="24" spans="1:5" ht="17.25" customHeight="1" x14ac:dyDescent="0.2">
      <c r="A24" s="24"/>
      <c r="B24" s="25" t="s">
        <v>27</v>
      </c>
      <c r="C24" s="51">
        <f>SUM(C21:C23)</f>
        <v>0</v>
      </c>
      <c r="D24" s="51">
        <f>SUM(D21:D23)</f>
        <v>86900</v>
      </c>
      <c r="E24" s="52">
        <f>SUM(C24+D24)</f>
        <v>86900</v>
      </c>
    </row>
    <row r="25" spans="1:5" ht="18" customHeight="1" x14ac:dyDescent="0.2">
      <c r="A25" s="20">
        <v>600</v>
      </c>
      <c r="B25" s="21" t="s">
        <v>28</v>
      </c>
      <c r="C25" s="55">
        <f>'Instruction '!G168</f>
        <v>0</v>
      </c>
      <c r="D25" s="55">
        <f>'Support Services'!G222</f>
        <v>15310.18</v>
      </c>
      <c r="E25" s="57"/>
    </row>
    <row r="26" spans="1:5" ht="18" customHeight="1" x14ac:dyDescent="0.2">
      <c r="A26" s="22"/>
      <c r="B26" s="26" t="s">
        <v>55</v>
      </c>
      <c r="C26" s="55">
        <f>'Instruction '!G172</f>
        <v>0</v>
      </c>
      <c r="D26" s="55">
        <f>'Support Services'!G226</f>
        <v>0</v>
      </c>
      <c r="E26" s="57"/>
    </row>
    <row r="27" spans="1:5" ht="17.25" customHeight="1" x14ac:dyDescent="0.2">
      <c r="A27" s="22"/>
      <c r="B27" s="26" t="s">
        <v>29</v>
      </c>
      <c r="C27" s="55">
        <f>'Instruction '!G177</f>
        <v>0</v>
      </c>
      <c r="D27" s="55">
        <f>'Support Services'!G231</f>
        <v>29000</v>
      </c>
      <c r="E27" s="57"/>
    </row>
    <row r="28" spans="1:5" ht="17.25" customHeight="1" x14ac:dyDescent="0.2">
      <c r="A28" s="22"/>
      <c r="B28" s="21" t="s">
        <v>30</v>
      </c>
      <c r="C28" s="55">
        <f>'Instruction '!G182</f>
        <v>0</v>
      </c>
      <c r="D28" s="55">
        <f>'Support Services'!G236</f>
        <v>0</v>
      </c>
      <c r="E28" s="57"/>
    </row>
    <row r="29" spans="1:5" ht="18.75" customHeight="1" x14ac:dyDescent="0.2">
      <c r="A29" s="22"/>
      <c r="B29" s="27" t="s">
        <v>31</v>
      </c>
      <c r="C29" s="55">
        <f>'Instruction '!G187</f>
        <v>0</v>
      </c>
      <c r="D29" s="55">
        <f>'Support Services'!G241</f>
        <v>15000</v>
      </c>
      <c r="E29" s="57"/>
    </row>
    <row r="30" spans="1:5" ht="18.75" customHeight="1" x14ac:dyDescent="0.2">
      <c r="A30" s="22"/>
      <c r="B30" s="21" t="s">
        <v>32</v>
      </c>
      <c r="C30" s="55">
        <f>'Instruction '!G191</f>
        <v>0</v>
      </c>
      <c r="D30" s="55">
        <f>'Support Services'!G245</f>
        <v>0</v>
      </c>
      <c r="E30" s="57"/>
    </row>
    <row r="31" spans="1:5" ht="18.75" customHeight="1" x14ac:dyDescent="0.2">
      <c r="A31" s="22"/>
      <c r="B31" s="21" t="s">
        <v>33</v>
      </c>
      <c r="C31" s="55">
        <f>'Instruction '!G195</f>
        <v>0</v>
      </c>
      <c r="D31" s="55">
        <f>'Support Services'!G249</f>
        <v>0</v>
      </c>
      <c r="E31" s="57"/>
    </row>
    <row r="32" spans="1:5" ht="18" customHeight="1" x14ac:dyDescent="0.2">
      <c r="A32" s="22"/>
      <c r="B32" s="21" t="s">
        <v>34</v>
      </c>
      <c r="C32" s="55">
        <f>'Instruction '!G199</f>
        <v>0</v>
      </c>
      <c r="D32" s="55">
        <f>'Support Services'!G262</f>
        <v>0</v>
      </c>
      <c r="E32" s="57"/>
    </row>
    <row r="33" spans="1:6" ht="18" customHeight="1" x14ac:dyDescent="0.2">
      <c r="A33" s="22"/>
      <c r="B33" s="21" t="s">
        <v>174</v>
      </c>
      <c r="C33" s="243">
        <f>'Instruction '!G203+'Instruction '!G208</f>
        <v>0</v>
      </c>
      <c r="D33" s="243">
        <f>'Support Services'!G257+'Support Services'!G262</f>
        <v>0</v>
      </c>
      <c r="E33" s="244"/>
    </row>
    <row r="34" spans="1:6" ht="18" customHeight="1" x14ac:dyDescent="0.2">
      <c r="A34" s="24"/>
      <c r="B34" s="25" t="s">
        <v>35</v>
      </c>
      <c r="C34" s="51">
        <f>SUM(C25:C33)</f>
        <v>0</v>
      </c>
      <c r="D34" s="51">
        <f>SUM(D25:D33)</f>
        <v>59310.18</v>
      </c>
      <c r="E34" s="52">
        <f>SUM(C34+D34)</f>
        <v>59310.18</v>
      </c>
    </row>
    <row r="35" spans="1:6" ht="18" customHeight="1" x14ac:dyDescent="0.2">
      <c r="A35" s="20">
        <v>800</v>
      </c>
      <c r="B35" s="21" t="s">
        <v>36</v>
      </c>
      <c r="C35" s="55">
        <f>'Instruction '!G224</f>
        <v>0</v>
      </c>
      <c r="D35" s="55">
        <f>'Support Services'!G277</f>
        <v>3375</v>
      </c>
      <c r="E35" s="57"/>
    </row>
    <row r="36" spans="1:6" ht="19.899999999999999" customHeight="1" x14ac:dyDescent="0.2">
      <c r="A36" s="22"/>
      <c r="B36" s="21" t="s">
        <v>37</v>
      </c>
      <c r="C36" s="55">
        <f>'Instruction '!G229</f>
        <v>0</v>
      </c>
      <c r="D36" s="55">
        <f>'Support Services'!G282</f>
        <v>0</v>
      </c>
      <c r="E36" s="57"/>
    </row>
    <row r="37" spans="1:6" ht="15.6" customHeight="1" x14ac:dyDescent="0.2">
      <c r="A37" s="22"/>
      <c r="B37" s="28" t="s">
        <v>38</v>
      </c>
      <c r="C37" s="55">
        <f>'Instruction '!G234</f>
        <v>0</v>
      </c>
      <c r="D37" s="55">
        <f>'Support Services'!G287</f>
        <v>0</v>
      </c>
      <c r="E37" s="58"/>
    </row>
    <row r="38" spans="1:6" ht="18.75" customHeight="1" thickBot="1" x14ac:dyDescent="0.25">
      <c r="A38" s="24"/>
      <c r="B38" s="25" t="s">
        <v>39</v>
      </c>
      <c r="C38" s="51">
        <f>SUM(C35:C37)</f>
        <v>0</v>
      </c>
      <c r="D38" s="51">
        <f>SUM(D35:D37)</f>
        <v>3375</v>
      </c>
      <c r="E38" s="52">
        <f>SUM(C38+D38)</f>
        <v>3375</v>
      </c>
    </row>
    <row r="39" spans="1:6" ht="18.75" customHeight="1" thickBot="1" x14ac:dyDescent="0.25">
      <c r="A39" s="29" t="s">
        <v>40</v>
      </c>
      <c r="B39" s="30"/>
      <c r="C39" s="59">
        <f>SUM(C17+C18+C19+C20+C24+C34+C38)</f>
        <v>0</v>
      </c>
      <c r="D39" s="59">
        <f>SUM(D17+D18+D19+D20+D24+D34+D38)</f>
        <v>2271392.99572</v>
      </c>
      <c r="E39" s="76">
        <f>SUM(E17:E38)</f>
        <v>2271392.99572</v>
      </c>
    </row>
    <row r="40" spans="1:6" ht="19.5" customHeight="1" thickBot="1" x14ac:dyDescent="0.3">
      <c r="A40" s="31" t="s">
        <v>41</v>
      </c>
      <c r="B40" s="50" t="s">
        <v>175</v>
      </c>
      <c r="C40" s="64">
        <f>'Instruction '!G240</f>
        <v>0</v>
      </c>
      <c r="D40" s="65">
        <f>'Support Services'!G294</f>
        <v>0</v>
      </c>
      <c r="E40" s="77">
        <f>SUM(C40:D40)</f>
        <v>0</v>
      </c>
      <c r="F40" s="32"/>
    </row>
    <row r="41" spans="1:6" ht="18" customHeight="1" x14ac:dyDescent="0.2">
      <c r="A41" s="20">
        <v>700</v>
      </c>
      <c r="B41" s="26" t="s">
        <v>42</v>
      </c>
      <c r="C41" s="55">
        <f>'Instruction '!F243</f>
        <v>0</v>
      </c>
      <c r="D41" s="55">
        <f>'Support Services'!F299</f>
        <v>0</v>
      </c>
      <c r="E41" s="23"/>
    </row>
    <row r="42" spans="1:6" ht="18" customHeight="1" x14ac:dyDescent="0.2">
      <c r="A42" s="22"/>
      <c r="B42" s="21" t="s">
        <v>43</v>
      </c>
      <c r="C42" s="55">
        <f>'Instruction '!F245</f>
        <v>0</v>
      </c>
      <c r="D42" s="55">
        <f>'Support Services'!F297</f>
        <v>0</v>
      </c>
      <c r="E42" s="23"/>
    </row>
    <row r="43" spans="1:6" ht="18" customHeight="1" x14ac:dyDescent="0.2">
      <c r="A43" s="49"/>
      <c r="B43" s="48" t="s">
        <v>44</v>
      </c>
      <c r="C43" s="60">
        <f>SUM(C41:C42)</f>
        <v>0</v>
      </c>
      <c r="D43" s="60">
        <f>SUM(D41:D42)</f>
        <v>0</v>
      </c>
      <c r="E43" s="53">
        <f>SUM(C43+D43)</f>
        <v>0</v>
      </c>
    </row>
    <row r="44" spans="1:6" ht="18" customHeight="1" x14ac:dyDescent="0.2">
      <c r="A44" s="78" t="s">
        <v>45</v>
      </c>
      <c r="B44" s="21" t="s">
        <v>46</v>
      </c>
      <c r="C44" s="55">
        <f>'Instruction '!G255</f>
        <v>0</v>
      </c>
      <c r="D44" s="61">
        <f>'Support Services'!G318</f>
        <v>0</v>
      </c>
      <c r="E44" s="58"/>
    </row>
    <row r="45" spans="1:6" ht="18.75" customHeight="1" thickBot="1" x14ac:dyDescent="0.25">
      <c r="A45" s="24"/>
      <c r="B45" s="25" t="s">
        <v>47</v>
      </c>
      <c r="C45" s="52">
        <f>SUM(C44)</f>
        <v>0</v>
      </c>
      <c r="D45" s="52">
        <f>SUM(D44)</f>
        <v>0</v>
      </c>
      <c r="E45" s="53">
        <f>SUM(C45+D45)</f>
        <v>0</v>
      </c>
    </row>
    <row r="46" spans="1:6" ht="20.25" customHeight="1" thickBot="1" x14ac:dyDescent="0.25">
      <c r="A46" s="33" t="s">
        <v>19</v>
      </c>
      <c r="B46" s="34"/>
      <c r="C46" s="62">
        <f>C39+C40+C43+C45</f>
        <v>0</v>
      </c>
      <c r="D46" s="62">
        <f>D39+D40+D43+D45</f>
        <v>2271392.99572</v>
      </c>
      <c r="E46" s="63">
        <f>E39+E40+E43+E45</f>
        <v>2271392.99572</v>
      </c>
    </row>
    <row r="48" spans="1:6" x14ac:dyDescent="0.2">
      <c r="E48" s="256"/>
      <c r="F48" s="255"/>
    </row>
    <row r="50" spans="1:5" x14ac:dyDescent="0.2">
      <c r="E50" s="35"/>
    </row>
    <row r="51" spans="1:5" ht="15" thickBot="1" x14ac:dyDescent="0.25">
      <c r="A51" s="36" t="s">
        <v>48</v>
      </c>
      <c r="B51" s="37"/>
      <c r="C51" s="37"/>
      <c r="D51" s="38" t="s">
        <v>49</v>
      </c>
      <c r="E51" s="39"/>
    </row>
    <row r="52" spans="1:5" ht="14.25" x14ac:dyDescent="0.2">
      <c r="A52" s="36"/>
      <c r="B52" s="40" t="s">
        <v>61</v>
      </c>
      <c r="C52" s="36"/>
    </row>
    <row r="53" spans="1:5" ht="14.25" x14ac:dyDescent="0.2">
      <c r="A53" s="36"/>
      <c r="B53" s="40"/>
      <c r="C53" s="36"/>
      <c r="D53" s="38"/>
      <c r="E53" s="36"/>
    </row>
    <row r="54" spans="1:5" ht="15" thickBot="1" x14ac:dyDescent="0.25">
      <c r="A54" s="36" t="s">
        <v>50</v>
      </c>
      <c r="B54" s="37" t="s">
        <v>164</v>
      </c>
      <c r="C54" s="37"/>
      <c r="D54" s="38"/>
      <c r="E54" s="38"/>
    </row>
    <row r="55" spans="1:5" ht="14.25" x14ac:dyDescent="0.2">
      <c r="B55" s="36" t="s">
        <v>62</v>
      </c>
    </row>
    <row r="56" spans="1:5" ht="13.5" thickBot="1" x14ac:dyDescent="0.25">
      <c r="B56" s="41"/>
    </row>
    <row r="57" spans="1:5" ht="13.5" thickTop="1" x14ac:dyDescent="0.2">
      <c r="A57" s="41" t="s">
        <v>51</v>
      </c>
      <c r="C57" s="73" t="s">
        <v>52</v>
      </c>
      <c r="D57" s="42"/>
      <c r="E57" s="43"/>
    </row>
    <row r="58" spans="1:5" x14ac:dyDescent="0.2">
      <c r="A58" s="41"/>
      <c r="C58" s="66"/>
      <c r="D58" s="67"/>
      <c r="E58" s="68"/>
    </row>
    <row r="59" spans="1:5" x14ac:dyDescent="0.2">
      <c r="A59" t="s">
        <v>57</v>
      </c>
      <c r="C59" s="44" t="s">
        <v>65</v>
      </c>
      <c r="E59" s="45" t="s">
        <v>53</v>
      </c>
    </row>
    <row r="60" spans="1:5" x14ac:dyDescent="0.2">
      <c r="A60" t="s">
        <v>59</v>
      </c>
      <c r="C60" s="69" t="s">
        <v>63</v>
      </c>
      <c r="E60" s="71" t="s">
        <v>54</v>
      </c>
    </row>
    <row r="61" spans="1:5" x14ac:dyDescent="0.2">
      <c r="A61" t="s">
        <v>56</v>
      </c>
      <c r="C61" s="44" t="s">
        <v>65</v>
      </c>
      <c r="E61" s="45" t="s">
        <v>53</v>
      </c>
    </row>
    <row r="62" spans="1:5" ht="13.5" thickBot="1" x14ac:dyDescent="0.25">
      <c r="A62" s="47"/>
      <c r="C62" s="70" t="s">
        <v>64</v>
      </c>
      <c r="D62" s="46"/>
      <c r="E62" s="72" t="s">
        <v>54</v>
      </c>
    </row>
    <row r="63" spans="1:5" ht="13.5" thickTop="1" x14ac:dyDescent="0.2">
      <c r="A63" t="s">
        <v>58</v>
      </c>
    </row>
    <row r="64" spans="1:5" x14ac:dyDescent="0.2">
      <c r="A64" t="s">
        <v>60</v>
      </c>
    </row>
    <row r="68" spans="5:5" x14ac:dyDescent="0.2">
      <c r="E68">
        <v>2271393</v>
      </c>
    </row>
    <row r="69" spans="5:5" x14ac:dyDescent="0.2">
      <c r="E69" s="32">
        <f>E68-E46</f>
        <v>4.2799999937415123E-3</v>
      </c>
    </row>
  </sheetData>
  <sheetProtection algorithmName="SHA-512" hashValue="wmpaAz8+/7lbF1jqGPMbKL474lJ5kBhCx5t2yP9CahcLS2EWyxKrskg94KYsN5ApkUfSGOb2LJl2grZ5hih5Tg==" saltValue="DeEwAc9uUhBJuAPFwHXpfg==" spinCount="100000" sheet="1" selectLockedCells="1"/>
  <pageMargins left="0.75" right="0.75" top="0.75" bottom="0.75" header="0.5" footer="0.25"/>
  <pageSetup scale="65" orientation="portrait" horizontalDpi="1200" verticalDpi="1200" r:id="rId1"/>
  <headerFooter alignWithMargins="0">
    <oddHeader xml:space="preserve">&amp;C&amp;"Arial,Bold"&amp;16Nevada Department of Education - State or Federal Budget Expenditure Summary&amp;12
</oddHeader>
    <oddFooter xml:space="preserve">&amp;L&amp;"Arial,Bold"
&amp;"Arial,Bold Italic"Revised 07/15/2020
&amp;C840-4 (10.3)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I263"/>
  <sheetViews>
    <sheetView zoomScaleNormal="100" workbookViewId="0">
      <pane ySplit="7" topLeftCell="A86" activePane="bottomLeft" state="frozen"/>
      <selection activeCell="H16" sqref="H16"/>
      <selection pane="bottomLeft" activeCell="H16" sqref="H16"/>
    </sheetView>
  </sheetViews>
  <sheetFormatPr defaultColWidth="9.140625" defaultRowHeight="12.75" x14ac:dyDescent="0.2"/>
  <cols>
    <col min="1" max="1" width="12.28515625" style="2" customWidth="1"/>
    <col min="2" max="2" width="27.5703125" style="2" customWidth="1"/>
    <col min="3" max="3" width="8.42578125" style="2" customWidth="1"/>
    <col min="4" max="4" width="10.7109375" style="2" customWidth="1"/>
    <col min="5" max="5" width="23" style="2" customWidth="1"/>
    <col min="6" max="6" width="14" style="80" customWidth="1"/>
    <col min="7" max="7" width="17.42578125" style="80" customWidth="1"/>
    <col min="8" max="8" width="12.28515625" style="2" bestFit="1" customWidth="1"/>
    <col min="9" max="16384" width="9.140625" style="2"/>
  </cols>
  <sheetData>
    <row r="1" spans="1:8" x14ac:dyDescent="0.2">
      <c r="A1" s="79"/>
    </row>
    <row r="2" spans="1:8" x14ac:dyDescent="0.2">
      <c r="A2" s="6" t="s">
        <v>0</v>
      </c>
      <c r="B2" s="12" t="str">
        <f>'Budget Expenditure Summary '!B1</f>
        <v>WASHOE COUNTY SCHOOL DISTRICT</v>
      </c>
      <c r="F2" s="4" t="s">
        <v>66</v>
      </c>
      <c r="G2" s="229" t="str">
        <f>'Budget Expenditure Summary '!E1</f>
        <v>24-241-16000</v>
      </c>
    </row>
    <row r="3" spans="1:8" x14ac:dyDescent="0.2">
      <c r="A3" s="4" t="s">
        <v>2</v>
      </c>
      <c r="B3" s="214">
        <f>'Budget Expenditure Summary '!E3</f>
        <v>0</v>
      </c>
      <c r="C3" s="7"/>
      <c r="F3" s="4" t="s">
        <v>67</v>
      </c>
      <c r="G3" s="213" t="str">
        <f>'Budget Expenditure Summary '!E4</f>
        <v>2023-24</v>
      </c>
      <c r="H3" s="81"/>
    </row>
    <row r="4" spans="1:8" x14ac:dyDescent="0.2">
      <c r="A4" s="6"/>
      <c r="B4" s="6"/>
      <c r="C4" s="6"/>
      <c r="H4" s="81"/>
    </row>
    <row r="5" spans="1:8" s="7" customFormat="1" x14ac:dyDescent="0.2">
      <c r="F5" s="82"/>
      <c r="G5" s="82"/>
    </row>
    <row r="6" spans="1:8" ht="13.5" thickBot="1" x14ac:dyDescent="0.25">
      <c r="A6" s="7" t="s">
        <v>68</v>
      </c>
      <c r="B6" s="7" t="s">
        <v>69</v>
      </c>
      <c r="C6" s="7" t="s">
        <v>70</v>
      </c>
      <c r="D6" s="7" t="s">
        <v>71</v>
      </c>
      <c r="E6" s="7" t="s">
        <v>72</v>
      </c>
      <c r="F6" s="82" t="s">
        <v>73</v>
      </c>
    </row>
    <row r="7" spans="1:8" ht="27.75" customHeight="1" thickTop="1" thickBot="1" x14ac:dyDescent="0.25">
      <c r="A7" s="83" t="s">
        <v>74</v>
      </c>
      <c r="B7" s="84" t="s">
        <v>75</v>
      </c>
      <c r="C7" s="85" t="s">
        <v>76</v>
      </c>
      <c r="D7" s="84" t="s">
        <v>77</v>
      </c>
      <c r="E7" s="85" t="s">
        <v>78</v>
      </c>
      <c r="F7" s="86" t="s">
        <v>79</v>
      </c>
      <c r="G7" s="87" t="s">
        <v>80</v>
      </c>
    </row>
    <row r="8" spans="1:8" ht="13.5" thickTop="1" x14ac:dyDescent="0.2">
      <c r="A8" s="88">
        <v>100</v>
      </c>
      <c r="B8" s="89" t="s">
        <v>81</v>
      </c>
      <c r="C8" s="90"/>
      <c r="D8" s="91"/>
      <c r="E8" s="92"/>
      <c r="F8" s="93"/>
      <c r="G8" s="94"/>
    </row>
    <row r="9" spans="1:8" x14ac:dyDescent="0.2">
      <c r="A9" s="88"/>
      <c r="B9" s="89"/>
      <c r="C9" s="95"/>
      <c r="D9" s="91"/>
      <c r="E9" s="96"/>
      <c r="F9" s="97"/>
      <c r="G9" s="98"/>
    </row>
    <row r="10" spans="1:8" x14ac:dyDescent="0.2">
      <c r="A10" s="99"/>
      <c r="B10" s="100" t="s">
        <v>82</v>
      </c>
      <c r="C10" s="101"/>
      <c r="D10" s="102"/>
      <c r="E10" s="103"/>
      <c r="F10" s="231">
        <f>SUM(C10*D10*E10)</f>
        <v>0</v>
      </c>
      <c r="G10" s="98"/>
    </row>
    <row r="11" spans="1:8" x14ac:dyDescent="0.2">
      <c r="A11" s="99"/>
      <c r="B11" s="100" t="s">
        <v>83</v>
      </c>
      <c r="C11" s="101"/>
      <c r="D11" s="102"/>
      <c r="E11" s="103"/>
      <c r="F11" s="104">
        <f t="shared" ref="F11:F19" si="0">SUM(C11*D11*E11)</f>
        <v>0</v>
      </c>
      <c r="G11" s="98"/>
    </row>
    <row r="12" spans="1:8" x14ac:dyDescent="0.2">
      <c r="A12" s="99"/>
      <c r="B12" s="100" t="s">
        <v>84</v>
      </c>
      <c r="C12" s="101"/>
      <c r="D12" s="102"/>
      <c r="E12" s="103"/>
      <c r="F12" s="104">
        <f t="shared" si="0"/>
        <v>0</v>
      </c>
      <c r="G12" s="98"/>
    </row>
    <row r="13" spans="1:8" x14ac:dyDescent="0.2">
      <c r="A13" s="99"/>
      <c r="B13" s="100" t="s">
        <v>85</v>
      </c>
      <c r="C13" s="101"/>
      <c r="D13" s="102"/>
      <c r="E13" s="103"/>
      <c r="F13" s="104">
        <f t="shared" si="0"/>
        <v>0</v>
      </c>
      <c r="G13" s="98"/>
    </row>
    <row r="14" spans="1:8" x14ac:dyDescent="0.2">
      <c r="A14" s="99"/>
      <c r="B14" s="100" t="s">
        <v>86</v>
      </c>
      <c r="C14" s="101"/>
      <c r="D14" s="102"/>
      <c r="E14" s="103"/>
      <c r="F14" s="104">
        <f t="shared" si="0"/>
        <v>0</v>
      </c>
      <c r="G14" s="98"/>
    </row>
    <row r="15" spans="1:8" x14ac:dyDescent="0.2">
      <c r="A15" s="99"/>
      <c r="B15" s="100" t="s">
        <v>87</v>
      </c>
      <c r="C15" s="101"/>
      <c r="D15" s="102"/>
      <c r="E15" s="103"/>
      <c r="F15" s="104">
        <f t="shared" si="0"/>
        <v>0</v>
      </c>
      <c r="G15" s="98"/>
    </row>
    <row r="16" spans="1:8" x14ac:dyDescent="0.2">
      <c r="A16" s="99"/>
      <c r="B16" s="100" t="s">
        <v>88</v>
      </c>
      <c r="C16" s="101"/>
      <c r="D16" s="102"/>
      <c r="E16" s="103"/>
      <c r="F16" s="104">
        <f t="shared" si="0"/>
        <v>0</v>
      </c>
      <c r="G16" s="98"/>
    </row>
    <row r="17" spans="1:7" x14ac:dyDescent="0.2">
      <c r="A17" s="99"/>
      <c r="B17" s="100" t="s">
        <v>89</v>
      </c>
      <c r="C17" s="101"/>
      <c r="D17" s="102"/>
      <c r="E17" s="103"/>
      <c r="F17" s="104">
        <f t="shared" si="0"/>
        <v>0</v>
      </c>
      <c r="G17" s="98"/>
    </row>
    <row r="18" spans="1:7" x14ac:dyDescent="0.2">
      <c r="A18" s="99"/>
      <c r="B18" s="100" t="s">
        <v>90</v>
      </c>
      <c r="C18" s="101"/>
      <c r="D18" s="102"/>
      <c r="E18" s="103"/>
      <c r="F18" s="104">
        <f t="shared" si="0"/>
        <v>0</v>
      </c>
      <c r="G18" s="98"/>
    </row>
    <row r="19" spans="1:7" x14ac:dyDescent="0.2">
      <c r="A19" s="99"/>
      <c r="B19" s="100" t="s">
        <v>91</v>
      </c>
      <c r="C19" s="101"/>
      <c r="D19" s="102"/>
      <c r="E19" s="103"/>
      <c r="F19" s="104">
        <f t="shared" si="0"/>
        <v>0</v>
      </c>
      <c r="G19" s="98"/>
    </row>
    <row r="20" spans="1:7" x14ac:dyDescent="0.2">
      <c r="A20" s="99"/>
      <c r="B20" s="105"/>
      <c r="C20" s="106"/>
      <c r="D20" s="91"/>
      <c r="E20" s="107"/>
      <c r="F20" s="97"/>
      <c r="G20" s="98"/>
    </row>
    <row r="21" spans="1:7" x14ac:dyDescent="0.2">
      <c r="A21" s="99"/>
      <c r="B21" s="105"/>
      <c r="C21" s="106"/>
      <c r="D21" s="91"/>
      <c r="E21" s="107"/>
      <c r="F21" s="97"/>
      <c r="G21" s="98"/>
    </row>
    <row r="22" spans="1:7" x14ac:dyDescent="0.2">
      <c r="A22" s="99"/>
      <c r="B22" s="105"/>
      <c r="C22" s="106"/>
      <c r="D22" s="91"/>
      <c r="E22" s="107"/>
      <c r="F22" s="97"/>
      <c r="G22" s="98"/>
    </row>
    <row r="23" spans="1:7" ht="13.5" thickBot="1" x14ac:dyDescent="0.25">
      <c r="A23" s="99"/>
      <c r="B23" s="105"/>
      <c r="C23" s="108"/>
      <c r="D23" s="91"/>
      <c r="E23" s="96"/>
      <c r="F23" s="97"/>
      <c r="G23" s="98"/>
    </row>
    <row r="24" spans="1:7" x14ac:dyDescent="0.2">
      <c r="A24" s="99"/>
      <c r="B24" s="109" t="s">
        <v>92</v>
      </c>
      <c r="C24" s="110"/>
      <c r="D24" s="110"/>
      <c r="E24" s="111"/>
      <c r="F24" s="97"/>
      <c r="G24" s="98"/>
    </row>
    <row r="25" spans="1:7" ht="30" customHeight="1" x14ac:dyDescent="0.2">
      <c r="A25" s="99"/>
      <c r="B25" s="135"/>
      <c r="C25" s="237"/>
      <c r="D25" s="237"/>
      <c r="E25" s="238"/>
      <c r="F25" s="97"/>
      <c r="G25" s="98"/>
    </row>
    <row r="26" spans="1:7" ht="42.75" customHeight="1" x14ac:dyDescent="0.2">
      <c r="A26" s="99"/>
      <c r="B26" s="239"/>
      <c r="C26" s="237"/>
      <c r="D26" s="237"/>
      <c r="E26" s="238"/>
      <c r="F26" s="97"/>
      <c r="G26" s="98"/>
    </row>
    <row r="27" spans="1:7" ht="42.75" customHeight="1" x14ac:dyDescent="0.2">
      <c r="A27" s="99"/>
      <c r="B27" s="239"/>
      <c r="C27" s="237"/>
      <c r="D27" s="237"/>
      <c r="E27" s="238"/>
      <c r="F27" s="97"/>
      <c r="G27" s="98"/>
    </row>
    <row r="28" spans="1:7" ht="30.6" customHeight="1" thickBot="1" x14ac:dyDescent="0.25">
      <c r="A28" s="99"/>
      <c r="B28" s="239"/>
      <c r="C28" s="237"/>
      <c r="D28" s="237"/>
      <c r="E28" s="238"/>
      <c r="F28" s="97"/>
      <c r="G28" s="98"/>
    </row>
    <row r="29" spans="1:7" ht="13.5" thickBot="1" x14ac:dyDescent="0.25">
      <c r="A29" s="112"/>
      <c r="B29" s="113"/>
      <c r="C29" s="114"/>
      <c r="D29" s="114"/>
      <c r="E29" s="115" t="s">
        <v>93</v>
      </c>
      <c r="F29" s="116"/>
      <c r="G29" s="117">
        <f>SUM(F10:F19)</f>
        <v>0</v>
      </c>
    </row>
    <row r="30" spans="1:7" x14ac:dyDescent="0.2">
      <c r="A30" s="118">
        <v>200</v>
      </c>
      <c r="B30" s="6" t="s">
        <v>94</v>
      </c>
      <c r="C30" s="119"/>
      <c r="D30" s="91"/>
      <c r="E30" s="120"/>
      <c r="F30" s="121"/>
      <c r="G30" s="98"/>
    </row>
    <row r="31" spans="1:7" x14ac:dyDescent="0.2">
      <c r="A31" s="99"/>
      <c r="B31" s="6"/>
      <c r="C31" s="95"/>
      <c r="D31" s="91"/>
      <c r="E31" s="122"/>
      <c r="F31" s="123"/>
      <c r="G31" s="98"/>
    </row>
    <row r="32" spans="1:7" x14ac:dyDescent="0.2">
      <c r="A32" s="99"/>
      <c r="B32" s="124" t="s">
        <v>95</v>
      </c>
      <c r="C32" s="125"/>
      <c r="D32" s="225">
        <v>9420</v>
      </c>
      <c r="E32" s="126"/>
      <c r="F32" s="231">
        <f>D32*E32</f>
        <v>0</v>
      </c>
      <c r="G32" s="98"/>
    </row>
    <row r="33" spans="1:8" x14ac:dyDescent="0.2">
      <c r="A33" s="99"/>
      <c r="B33" s="124" t="s">
        <v>96</v>
      </c>
      <c r="C33" s="125"/>
      <c r="D33" s="225">
        <v>191</v>
      </c>
      <c r="E33" s="126"/>
      <c r="F33" s="231">
        <f t="shared" ref="F33:F68" si="1">D33*E33</f>
        <v>0</v>
      </c>
      <c r="G33" s="98"/>
    </row>
    <row r="34" spans="1:8" x14ac:dyDescent="0.2">
      <c r="A34" s="99"/>
      <c r="B34" s="124" t="s">
        <v>97</v>
      </c>
      <c r="C34" s="125"/>
      <c r="D34" s="225">
        <v>500</v>
      </c>
      <c r="E34" s="126"/>
      <c r="F34" s="231">
        <f t="shared" si="1"/>
        <v>0</v>
      </c>
      <c r="G34" s="98"/>
    </row>
    <row r="35" spans="1:8" x14ac:dyDescent="0.2">
      <c r="A35" s="99"/>
      <c r="B35" s="124" t="s">
        <v>98</v>
      </c>
      <c r="C35" s="125"/>
      <c r="D35" s="226">
        <v>2E-3</v>
      </c>
      <c r="E35" s="126"/>
      <c r="F35" s="231">
        <f t="shared" si="1"/>
        <v>0</v>
      </c>
      <c r="G35" s="98"/>
    </row>
    <row r="36" spans="1:8" x14ac:dyDescent="0.2">
      <c r="A36" s="99"/>
      <c r="B36" s="124" t="s">
        <v>99</v>
      </c>
      <c r="C36" s="125"/>
      <c r="D36" s="226">
        <v>6.2E-2</v>
      </c>
      <c r="E36" s="126"/>
      <c r="F36" s="231">
        <f t="shared" si="1"/>
        <v>0</v>
      </c>
      <c r="G36" s="98"/>
    </row>
    <row r="37" spans="1:8" x14ac:dyDescent="0.2">
      <c r="A37" s="99"/>
      <c r="B37" s="224" t="s">
        <v>165</v>
      </c>
      <c r="C37" s="125"/>
      <c r="D37" s="226">
        <v>0.33500000000000002</v>
      </c>
      <c r="E37" s="126"/>
      <c r="F37" s="231">
        <f t="shared" si="1"/>
        <v>0</v>
      </c>
      <c r="G37" s="98"/>
    </row>
    <row r="38" spans="1:8" x14ac:dyDescent="0.2">
      <c r="A38" s="99"/>
      <c r="B38" s="224" t="s">
        <v>166</v>
      </c>
      <c r="C38" s="125"/>
      <c r="D38" s="226">
        <v>0.17499999999999999</v>
      </c>
      <c r="E38" s="126"/>
      <c r="F38" s="231">
        <f t="shared" si="1"/>
        <v>0</v>
      </c>
      <c r="G38" s="98"/>
    </row>
    <row r="39" spans="1:8" x14ac:dyDescent="0.2">
      <c r="A39" s="99"/>
      <c r="B39" s="124" t="s">
        <v>100</v>
      </c>
      <c r="C39" s="125"/>
      <c r="D39" s="226">
        <v>1.4500000000000001E-2</v>
      </c>
      <c r="E39" s="126"/>
      <c r="F39" s="231">
        <f t="shared" si="1"/>
        <v>0</v>
      </c>
      <c r="G39" s="98"/>
    </row>
    <row r="40" spans="1:8" x14ac:dyDescent="0.2">
      <c r="A40" s="99"/>
      <c r="B40" s="124" t="s">
        <v>101</v>
      </c>
      <c r="C40" s="125"/>
      <c r="D40" s="226">
        <v>4.0000000000000001E-3</v>
      </c>
      <c r="E40" s="126"/>
      <c r="F40" s="231">
        <f t="shared" si="1"/>
        <v>0</v>
      </c>
      <c r="G40" s="98"/>
    </row>
    <row r="41" spans="1:8" x14ac:dyDescent="0.2">
      <c r="A41" s="99"/>
      <c r="B41" s="124" t="s">
        <v>102</v>
      </c>
      <c r="C41" s="125"/>
      <c r="D41" s="225">
        <v>329</v>
      </c>
      <c r="E41" s="126"/>
      <c r="F41" s="231">
        <f t="shared" si="1"/>
        <v>0</v>
      </c>
      <c r="G41" s="98"/>
    </row>
    <row r="42" spans="1:8" x14ac:dyDescent="0.2">
      <c r="A42" s="99"/>
      <c r="B42" s="124" t="s">
        <v>103</v>
      </c>
      <c r="C42" s="125"/>
      <c r="D42" s="227"/>
      <c r="E42" s="126"/>
      <c r="F42" s="231"/>
      <c r="G42" s="98"/>
      <c r="H42" s="80">
        <f>SUM(F32:F42)</f>
        <v>0</v>
      </c>
    </row>
    <row r="43" spans="1:8" x14ac:dyDescent="0.2">
      <c r="A43" s="99"/>
      <c r="B43" s="124"/>
      <c r="C43" s="125"/>
      <c r="D43" s="230"/>
      <c r="E43" s="126"/>
      <c r="F43" s="231"/>
      <c r="G43" s="98"/>
      <c r="H43" s="80"/>
    </row>
    <row r="44" spans="1:8" x14ac:dyDescent="0.2">
      <c r="A44" s="99"/>
      <c r="B44" s="250"/>
      <c r="C44" s="125"/>
      <c r="D44" s="230"/>
      <c r="E44" s="126"/>
      <c r="F44" s="231"/>
      <c r="G44" s="98"/>
    </row>
    <row r="45" spans="1:8" x14ac:dyDescent="0.2">
      <c r="A45" s="99"/>
      <c r="B45" s="124" t="s">
        <v>95</v>
      </c>
      <c r="C45" s="125"/>
      <c r="D45" s="225">
        <v>9420</v>
      </c>
      <c r="E45" s="126"/>
      <c r="F45" s="231">
        <f t="shared" si="1"/>
        <v>0</v>
      </c>
      <c r="G45" s="98"/>
    </row>
    <row r="46" spans="1:8" x14ac:dyDescent="0.2">
      <c r="A46" s="99"/>
      <c r="B46" s="124" t="s">
        <v>96</v>
      </c>
      <c r="C46" s="125"/>
      <c r="D46" s="225">
        <v>191</v>
      </c>
      <c r="E46" s="126"/>
      <c r="F46" s="231">
        <f t="shared" si="1"/>
        <v>0</v>
      </c>
      <c r="G46" s="98"/>
    </row>
    <row r="47" spans="1:8" x14ac:dyDescent="0.2">
      <c r="A47" s="99"/>
      <c r="B47" s="124" t="s">
        <v>97</v>
      </c>
      <c r="C47" s="125"/>
      <c r="D47" s="225">
        <v>500</v>
      </c>
      <c r="E47" s="126"/>
      <c r="F47" s="231">
        <f t="shared" si="1"/>
        <v>0</v>
      </c>
      <c r="G47" s="98"/>
    </row>
    <row r="48" spans="1:8" x14ac:dyDescent="0.2">
      <c r="A48" s="99"/>
      <c r="B48" s="124" t="s">
        <v>98</v>
      </c>
      <c r="C48" s="125"/>
      <c r="D48" s="226">
        <v>2E-3</v>
      </c>
      <c r="E48" s="126"/>
      <c r="F48" s="231">
        <f t="shared" si="1"/>
        <v>0</v>
      </c>
      <c r="G48" s="98"/>
    </row>
    <row r="49" spans="1:8" x14ac:dyDescent="0.2">
      <c r="A49" s="99"/>
      <c r="B49" s="124" t="s">
        <v>99</v>
      </c>
      <c r="C49" s="125"/>
      <c r="D49" s="226">
        <v>6.2E-2</v>
      </c>
      <c r="E49" s="126"/>
      <c r="F49" s="231">
        <f t="shared" si="1"/>
        <v>0</v>
      </c>
      <c r="G49" s="98"/>
    </row>
    <row r="50" spans="1:8" x14ac:dyDescent="0.2">
      <c r="A50" s="99"/>
      <c r="B50" s="224" t="s">
        <v>165</v>
      </c>
      <c r="C50" s="125"/>
      <c r="D50" s="226">
        <v>0.33500000000000002</v>
      </c>
      <c r="E50" s="126"/>
      <c r="F50" s="231">
        <f t="shared" si="1"/>
        <v>0</v>
      </c>
      <c r="G50" s="98"/>
    </row>
    <row r="51" spans="1:8" x14ac:dyDescent="0.2">
      <c r="A51" s="99"/>
      <c r="B51" s="224" t="s">
        <v>166</v>
      </c>
      <c r="C51" s="125"/>
      <c r="D51" s="226">
        <v>0.17499999999999999</v>
      </c>
      <c r="E51" s="126"/>
      <c r="F51" s="231">
        <f t="shared" si="1"/>
        <v>0</v>
      </c>
      <c r="G51" s="98"/>
    </row>
    <row r="52" spans="1:8" x14ac:dyDescent="0.2">
      <c r="A52" s="99"/>
      <c r="B52" s="124" t="s">
        <v>100</v>
      </c>
      <c r="C52" s="125"/>
      <c r="D52" s="226">
        <v>1.4500000000000001E-2</v>
      </c>
      <c r="E52" s="126"/>
      <c r="F52" s="231">
        <f t="shared" si="1"/>
        <v>0</v>
      </c>
      <c r="G52" s="98"/>
    </row>
    <row r="53" spans="1:8" x14ac:dyDescent="0.2">
      <c r="A53" s="99"/>
      <c r="B53" s="124" t="s">
        <v>101</v>
      </c>
      <c r="C53" s="125"/>
      <c r="D53" s="226">
        <v>4.0000000000000001E-3</v>
      </c>
      <c r="E53" s="126"/>
      <c r="F53" s="231">
        <f t="shared" si="1"/>
        <v>0</v>
      </c>
      <c r="G53" s="98"/>
    </row>
    <row r="54" spans="1:8" x14ac:dyDescent="0.2">
      <c r="A54" s="99"/>
      <c r="B54" s="124" t="s">
        <v>102</v>
      </c>
      <c r="C54" s="125"/>
      <c r="D54" s="225">
        <v>329</v>
      </c>
      <c r="E54" s="126"/>
      <c r="F54" s="231">
        <f t="shared" si="1"/>
        <v>0</v>
      </c>
      <c r="G54" s="98"/>
    </row>
    <row r="55" spans="1:8" x14ac:dyDescent="0.2">
      <c r="A55" s="99"/>
      <c r="B55" s="124" t="s">
        <v>103</v>
      </c>
      <c r="C55" s="125"/>
      <c r="D55" s="227"/>
      <c r="E55" s="126"/>
      <c r="F55" s="231"/>
      <c r="G55" s="98"/>
      <c r="H55" s="80">
        <f>SUM(F45:F55)</f>
        <v>0</v>
      </c>
    </row>
    <row r="56" spans="1:8" x14ac:dyDescent="0.2">
      <c r="A56" s="99"/>
      <c r="B56" s="124"/>
      <c r="C56" s="125"/>
      <c r="D56" s="230"/>
      <c r="E56" s="126"/>
      <c r="F56" s="231"/>
      <c r="G56" s="98"/>
      <c r="H56" s="80"/>
    </row>
    <row r="57" spans="1:8" x14ac:dyDescent="0.2">
      <c r="A57" s="99"/>
      <c r="B57" s="250"/>
      <c r="C57" s="125"/>
      <c r="D57" s="230"/>
      <c r="E57" s="126"/>
      <c r="F57" s="231"/>
      <c r="G57" s="98"/>
    </row>
    <row r="58" spans="1:8" x14ac:dyDescent="0.2">
      <c r="A58" s="99"/>
      <c r="B58" s="124" t="s">
        <v>95</v>
      </c>
      <c r="C58" s="125"/>
      <c r="D58" s="225">
        <v>9420</v>
      </c>
      <c r="E58" s="126"/>
      <c r="F58" s="231">
        <f t="shared" si="1"/>
        <v>0</v>
      </c>
      <c r="G58" s="98"/>
    </row>
    <row r="59" spans="1:8" x14ac:dyDescent="0.2">
      <c r="A59" s="99"/>
      <c r="B59" s="124" t="s">
        <v>96</v>
      </c>
      <c r="C59" s="125"/>
      <c r="D59" s="225">
        <v>191</v>
      </c>
      <c r="E59" s="126"/>
      <c r="F59" s="231">
        <f t="shared" si="1"/>
        <v>0</v>
      </c>
      <c r="G59" s="98"/>
    </row>
    <row r="60" spans="1:8" x14ac:dyDescent="0.2">
      <c r="A60" s="99"/>
      <c r="B60" s="124" t="s">
        <v>97</v>
      </c>
      <c r="C60" s="125"/>
      <c r="D60" s="225">
        <v>500</v>
      </c>
      <c r="E60" s="126"/>
      <c r="F60" s="231">
        <f t="shared" si="1"/>
        <v>0</v>
      </c>
      <c r="G60" s="98"/>
    </row>
    <row r="61" spans="1:8" x14ac:dyDescent="0.2">
      <c r="A61" s="99"/>
      <c r="B61" s="124" t="s">
        <v>98</v>
      </c>
      <c r="C61" s="125"/>
      <c r="D61" s="226">
        <v>2E-3</v>
      </c>
      <c r="E61" s="126"/>
      <c r="F61" s="231">
        <f t="shared" si="1"/>
        <v>0</v>
      </c>
      <c r="G61" s="98"/>
    </row>
    <row r="62" spans="1:8" x14ac:dyDescent="0.2">
      <c r="A62" s="99"/>
      <c r="B62" s="124" t="s">
        <v>99</v>
      </c>
      <c r="C62" s="125"/>
      <c r="D62" s="226">
        <v>6.2E-2</v>
      </c>
      <c r="E62" s="126"/>
      <c r="F62" s="231">
        <f t="shared" si="1"/>
        <v>0</v>
      </c>
      <c r="G62" s="98"/>
    </row>
    <row r="63" spans="1:8" x14ac:dyDescent="0.2">
      <c r="A63" s="99"/>
      <c r="B63" s="224" t="s">
        <v>165</v>
      </c>
      <c r="C63" s="125"/>
      <c r="D63" s="226">
        <v>0.33500000000000002</v>
      </c>
      <c r="E63" s="126"/>
      <c r="F63" s="231">
        <f t="shared" si="1"/>
        <v>0</v>
      </c>
      <c r="G63" s="98"/>
    </row>
    <row r="64" spans="1:8" x14ac:dyDescent="0.2">
      <c r="A64" s="99"/>
      <c r="B64" s="224" t="s">
        <v>166</v>
      </c>
      <c r="C64" s="125"/>
      <c r="D64" s="226">
        <v>0.17499999999999999</v>
      </c>
      <c r="E64" s="126"/>
      <c r="F64" s="231">
        <f t="shared" si="1"/>
        <v>0</v>
      </c>
      <c r="G64" s="98"/>
    </row>
    <row r="65" spans="1:8" x14ac:dyDescent="0.2">
      <c r="A65" s="99"/>
      <c r="B65" s="124" t="s">
        <v>100</v>
      </c>
      <c r="C65" s="125"/>
      <c r="D65" s="226">
        <v>1.4500000000000001E-2</v>
      </c>
      <c r="E65" s="126"/>
      <c r="F65" s="231">
        <f t="shared" si="1"/>
        <v>0</v>
      </c>
      <c r="G65" s="98"/>
    </row>
    <row r="66" spans="1:8" x14ac:dyDescent="0.2">
      <c r="A66" s="99"/>
      <c r="B66" s="124" t="s">
        <v>101</v>
      </c>
      <c r="C66" s="125"/>
      <c r="D66" s="226">
        <v>4.0000000000000001E-3</v>
      </c>
      <c r="E66" s="126"/>
      <c r="F66" s="231">
        <f t="shared" si="1"/>
        <v>0</v>
      </c>
      <c r="G66" s="98"/>
    </row>
    <row r="67" spans="1:8" x14ac:dyDescent="0.2">
      <c r="A67" s="99"/>
      <c r="B67" s="124" t="s">
        <v>102</v>
      </c>
      <c r="C67" s="125"/>
      <c r="D67" s="225">
        <v>329</v>
      </c>
      <c r="E67" s="126"/>
      <c r="F67" s="231">
        <f t="shared" si="1"/>
        <v>0</v>
      </c>
      <c r="G67" s="98"/>
    </row>
    <row r="68" spans="1:8" x14ac:dyDescent="0.2">
      <c r="A68" s="99"/>
      <c r="B68" s="124" t="s">
        <v>103</v>
      </c>
      <c r="C68" s="125"/>
      <c r="D68" s="227"/>
      <c r="E68" s="126"/>
      <c r="F68" s="231">
        <f t="shared" si="1"/>
        <v>0</v>
      </c>
      <c r="G68" s="98"/>
      <c r="H68" s="80">
        <f>SUM(F58:F68)</f>
        <v>0</v>
      </c>
    </row>
    <row r="69" spans="1:8" x14ac:dyDescent="0.2">
      <c r="A69" s="99"/>
      <c r="B69" s="124"/>
      <c r="C69" s="125"/>
      <c r="D69" s="230"/>
      <c r="E69" s="126"/>
      <c r="F69" s="231"/>
      <c r="G69" s="98"/>
    </row>
    <row r="70" spans="1:8" x14ac:dyDescent="0.2">
      <c r="A70" s="99"/>
      <c r="B70" s="250"/>
      <c r="C70" s="125"/>
      <c r="D70" s="230"/>
      <c r="E70" s="126"/>
      <c r="F70" s="231"/>
      <c r="G70" s="98"/>
    </row>
    <row r="71" spans="1:8" x14ac:dyDescent="0.2">
      <c r="A71" s="99"/>
      <c r="B71" s="124" t="s">
        <v>95</v>
      </c>
      <c r="C71" s="125"/>
      <c r="D71" s="225">
        <v>9420</v>
      </c>
      <c r="E71" s="126"/>
      <c r="F71" s="231">
        <f t="shared" ref="F71:F81" si="2">D71*E71</f>
        <v>0</v>
      </c>
      <c r="G71" s="98"/>
    </row>
    <row r="72" spans="1:8" x14ac:dyDescent="0.2">
      <c r="A72" s="99"/>
      <c r="B72" s="124" t="s">
        <v>96</v>
      </c>
      <c r="C72" s="125"/>
      <c r="D72" s="225">
        <v>191</v>
      </c>
      <c r="E72" s="126"/>
      <c r="F72" s="231">
        <f t="shared" si="2"/>
        <v>0</v>
      </c>
      <c r="G72" s="98"/>
    </row>
    <row r="73" spans="1:8" x14ac:dyDescent="0.2">
      <c r="A73" s="99"/>
      <c r="B73" s="124" t="s">
        <v>97</v>
      </c>
      <c r="C73" s="125"/>
      <c r="D73" s="225">
        <v>500</v>
      </c>
      <c r="E73" s="126"/>
      <c r="F73" s="231">
        <f t="shared" si="2"/>
        <v>0</v>
      </c>
      <c r="G73" s="98"/>
    </row>
    <row r="74" spans="1:8" x14ac:dyDescent="0.2">
      <c r="A74" s="99"/>
      <c r="B74" s="124" t="s">
        <v>98</v>
      </c>
      <c r="C74" s="125"/>
      <c r="D74" s="226">
        <v>2E-3</v>
      </c>
      <c r="E74" s="126"/>
      <c r="F74" s="231">
        <f t="shared" si="2"/>
        <v>0</v>
      </c>
      <c r="G74" s="98"/>
    </row>
    <row r="75" spans="1:8" x14ac:dyDescent="0.2">
      <c r="A75" s="99"/>
      <c r="B75" s="124" t="s">
        <v>99</v>
      </c>
      <c r="C75" s="125"/>
      <c r="D75" s="226">
        <v>6.2E-2</v>
      </c>
      <c r="E75" s="126"/>
      <c r="F75" s="231">
        <f t="shared" si="2"/>
        <v>0</v>
      </c>
      <c r="G75" s="98"/>
    </row>
    <row r="76" spans="1:8" x14ac:dyDescent="0.2">
      <c r="A76" s="99"/>
      <c r="B76" s="224" t="s">
        <v>165</v>
      </c>
      <c r="C76" s="125"/>
      <c r="D76" s="226">
        <v>0.33500000000000002</v>
      </c>
      <c r="E76" s="126"/>
      <c r="F76" s="231">
        <f t="shared" si="2"/>
        <v>0</v>
      </c>
      <c r="G76" s="98"/>
    </row>
    <row r="77" spans="1:8" x14ac:dyDescent="0.2">
      <c r="A77" s="99"/>
      <c r="B77" s="224" t="s">
        <v>166</v>
      </c>
      <c r="C77" s="125"/>
      <c r="D77" s="226">
        <v>0.17499999999999999</v>
      </c>
      <c r="E77" s="126"/>
      <c r="F77" s="231">
        <f t="shared" si="2"/>
        <v>0</v>
      </c>
      <c r="G77" s="98"/>
    </row>
    <row r="78" spans="1:8" x14ac:dyDescent="0.2">
      <c r="A78" s="99"/>
      <c r="B78" s="124" t="s">
        <v>100</v>
      </c>
      <c r="C78" s="125"/>
      <c r="D78" s="226">
        <v>1.4500000000000001E-2</v>
      </c>
      <c r="E78" s="126"/>
      <c r="F78" s="231">
        <f t="shared" si="2"/>
        <v>0</v>
      </c>
      <c r="G78" s="98"/>
    </row>
    <row r="79" spans="1:8" x14ac:dyDescent="0.2">
      <c r="A79" s="99"/>
      <c r="B79" s="124" t="s">
        <v>101</v>
      </c>
      <c r="C79" s="125"/>
      <c r="D79" s="226">
        <v>4.0000000000000001E-3</v>
      </c>
      <c r="E79" s="126"/>
      <c r="F79" s="231">
        <f t="shared" si="2"/>
        <v>0</v>
      </c>
      <c r="G79" s="98"/>
    </row>
    <row r="80" spans="1:8" x14ac:dyDescent="0.2">
      <c r="A80" s="99"/>
      <c r="B80" s="124" t="s">
        <v>102</v>
      </c>
      <c r="C80" s="125"/>
      <c r="D80" s="225">
        <v>329</v>
      </c>
      <c r="E80" s="126"/>
      <c r="F80" s="231">
        <f t="shared" si="2"/>
        <v>0</v>
      </c>
      <c r="G80" s="98"/>
    </row>
    <row r="81" spans="1:8" x14ac:dyDescent="0.2">
      <c r="A81" s="99"/>
      <c r="B81" s="124" t="s">
        <v>103</v>
      </c>
      <c r="C81" s="125"/>
      <c r="D81" s="227"/>
      <c r="E81" s="126"/>
      <c r="F81" s="231">
        <f t="shared" si="2"/>
        <v>0</v>
      </c>
      <c r="G81" s="98"/>
      <c r="H81" s="80">
        <f>SUM(F71:F81)</f>
        <v>0</v>
      </c>
    </row>
    <row r="82" spans="1:8" x14ac:dyDescent="0.2">
      <c r="A82" s="99"/>
      <c r="B82" s="124"/>
      <c r="C82" s="125"/>
      <c r="D82" s="230"/>
      <c r="E82" s="126"/>
      <c r="F82" s="231"/>
      <c r="G82" s="98"/>
    </row>
    <row r="83" spans="1:8" ht="13.5" thickBot="1" x14ac:dyDescent="0.25">
      <c r="A83" s="99"/>
      <c r="B83" s="127"/>
      <c r="C83" s="128"/>
      <c r="D83" s="114"/>
      <c r="E83" s="129"/>
      <c r="F83" s="130"/>
      <c r="G83" s="131"/>
    </row>
    <row r="84" spans="1:8" x14ac:dyDescent="0.2">
      <c r="A84" s="99"/>
      <c r="B84" s="132" t="s">
        <v>92</v>
      </c>
      <c r="C84" s="133"/>
      <c r="D84" s="133"/>
      <c r="E84" s="134"/>
      <c r="F84" s="97"/>
      <c r="G84" s="98"/>
    </row>
    <row r="85" spans="1:8" x14ac:dyDescent="0.2">
      <c r="A85" s="99"/>
      <c r="B85" s="135"/>
      <c r="C85" s="136"/>
      <c r="D85" s="136"/>
      <c r="E85" s="137"/>
      <c r="F85" s="97"/>
      <c r="G85" s="98"/>
    </row>
    <row r="86" spans="1:8" x14ac:dyDescent="0.2">
      <c r="A86" s="99"/>
      <c r="B86" s="135" t="s">
        <v>104</v>
      </c>
      <c r="C86" s="136"/>
      <c r="D86" s="136"/>
      <c r="E86" s="137"/>
      <c r="F86" s="97"/>
      <c r="G86" s="98"/>
    </row>
    <row r="87" spans="1:8" ht="42" customHeight="1" thickBot="1" x14ac:dyDescent="0.25">
      <c r="A87" s="99"/>
      <c r="B87" s="264" t="s">
        <v>167</v>
      </c>
      <c r="C87" s="228"/>
      <c r="D87" s="228"/>
      <c r="E87" s="265"/>
      <c r="F87" s="97"/>
      <c r="G87" s="98"/>
    </row>
    <row r="88" spans="1:8" ht="13.5" thickBot="1" x14ac:dyDescent="0.25">
      <c r="A88" s="112"/>
      <c r="B88" s="113"/>
      <c r="C88" s="114"/>
      <c r="D88" s="114"/>
      <c r="E88" s="138" t="s">
        <v>105</v>
      </c>
      <c r="F88" s="116"/>
      <c r="G88" s="117">
        <f>SUM(F32:F82)</f>
        <v>0</v>
      </c>
    </row>
    <row r="89" spans="1:8" x14ac:dyDescent="0.2">
      <c r="A89" s="118">
        <v>300</v>
      </c>
      <c r="B89" s="139" t="s">
        <v>106</v>
      </c>
      <c r="C89" s="119"/>
      <c r="D89" s="119"/>
      <c r="E89" s="140"/>
      <c r="F89" s="121"/>
      <c r="G89" s="98"/>
    </row>
    <row r="90" spans="1:8" x14ac:dyDescent="0.2">
      <c r="A90" s="88"/>
      <c r="B90" s="139"/>
      <c r="C90" s="95"/>
      <c r="D90" s="95"/>
      <c r="E90" s="140"/>
      <c r="F90" s="97"/>
      <c r="G90" s="98"/>
    </row>
    <row r="91" spans="1:8" x14ac:dyDescent="0.2">
      <c r="A91" s="99">
        <v>320</v>
      </c>
      <c r="B91" s="124" t="s">
        <v>107</v>
      </c>
      <c r="C91" s="141"/>
      <c r="D91" s="141"/>
      <c r="E91" s="142"/>
      <c r="F91" s="231">
        <f t="shared" ref="F91:F94" si="3">SUM(C91*D91*E91)</f>
        <v>0</v>
      </c>
      <c r="G91" s="98"/>
    </row>
    <row r="92" spans="1:8" x14ac:dyDescent="0.2">
      <c r="A92" s="99"/>
      <c r="B92" s="124"/>
      <c r="C92" s="141"/>
      <c r="D92" s="141"/>
      <c r="E92" s="142"/>
      <c r="F92" s="231">
        <f t="shared" si="3"/>
        <v>0</v>
      </c>
      <c r="G92" s="98"/>
    </row>
    <row r="93" spans="1:8" x14ac:dyDescent="0.2">
      <c r="A93" s="99"/>
      <c r="B93" s="124"/>
      <c r="C93" s="141"/>
      <c r="D93" s="141"/>
      <c r="E93" s="142"/>
      <c r="F93" s="231">
        <f t="shared" si="3"/>
        <v>0</v>
      </c>
      <c r="G93" s="98"/>
    </row>
    <row r="94" spans="1:8" x14ac:dyDescent="0.2">
      <c r="A94" s="99"/>
      <c r="B94" s="124"/>
      <c r="C94" s="141"/>
      <c r="D94" s="141"/>
      <c r="E94" s="142"/>
      <c r="F94" s="231">
        <f t="shared" si="3"/>
        <v>0</v>
      </c>
      <c r="G94" s="98"/>
    </row>
    <row r="95" spans="1:8" x14ac:dyDescent="0.2">
      <c r="A95" s="99"/>
      <c r="B95" s="124"/>
      <c r="C95" s="95"/>
      <c r="D95" s="95"/>
      <c r="E95" s="143"/>
      <c r="F95" s="232"/>
      <c r="G95" s="98"/>
    </row>
    <row r="96" spans="1:8" x14ac:dyDescent="0.2">
      <c r="A96" s="99">
        <v>330</v>
      </c>
      <c r="B96" s="124" t="s">
        <v>108</v>
      </c>
      <c r="C96" s="141"/>
      <c r="D96" s="141"/>
      <c r="E96" s="142"/>
      <c r="F96" s="231">
        <f t="shared" ref="F96:F99" si="4">SUM(C96*D96*E96)</f>
        <v>0</v>
      </c>
      <c r="G96" s="98"/>
    </row>
    <row r="97" spans="1:9" x14ac:dyDescent="0.2">
      <c r="A97" s="99">
        <v>340</v>
      </c>
      <c r="B97" s="124" t="s">
        <v>109</v>
      </c>
      <c r="C97" s="141"/>
      <c r="D97" s="141"/>
      <c r="E97" s="142"/>
      <c r="F97" s="231">
        <f t="shared" si="4"/>
        <v>0</v>
      </c>
      <c r="G97" s="98"/>
    </row>
    <row r="98" spans="1:9" x14ac:dyDescent="0.2">
      <c r="A98" s="99"/>
      <c r="B98" s="124"/>
      <c r="C98" s="141"/>
      <c r="D98" s="141"/>
      <c r="E98" s="142"/>
      <c r="F98" s="231">
        <f t="shared" si="4"/>
        <v>0</v>
      </c>
      <c r="G98" s="98"/>
    </row>
    <row r="99" spans="1:9" ht="13.5" thickBot="1" x14ac:dyDescent="0.25">
      <c r="A99" s="99"/>
      <c r="B99" s="124"/>
      <c r="C99" s="141"/>
      <c r="D99" s="141"/>
      <c r="E99" s="142"/>
      <c r="F99" s="231">
        <f t="shared" si="4"/>
        <v>0</v>
      </c>
      <c r="G99" s="131"/>
    </row>
    <row r="100" spans="1:9" x14ac:dyDescent="0.2">
      <c r="A100" s="99"/>
      <c r="B100" s="144" t="s">
        <v>92</v>
      </c>
      <c r="C100" s="145"/>
      <c r="D100" s="145"/>
      <c r="E100" s="146"/>
      <c r="F100" s="97"/>
      <c r="G100" s="98"/>
    </row>
    <row r="101" spans="1:9" ht="33" customHeight="1" x14ac:dyDescent="0.2">
      <c r="A101" s="99"/>
      <c r="B101" s="260"/>
      <c r="C101" s="237"/>
      <c r="D101" s="237"/>
      <c r="E101" s="238"/>
      <c r="F101" s="97"/>
      <c r="G101" s="98"/>
    </row>
    <row r="102" spans="1:9" ht="30" customHeight="1" x14ac:dyDescent="0.2">
      <c r="A102" s="99"/>
      <c r="B102" s="239"/>
      <c r="C102" s="237"/>
      <c r="D102" s="237"/>
      <c r="E102" s="238"/>
      <c r="F102" s="97"/>
      <c r="G102" s="98"/>
    </row>
    <row r="103" spans="1:9" ht="13.5" thickBot="1" x14ac:dyDescent="0.25">
      <c r="A103" s="99"/>
      <c r="B103" s="239"/>
      <c r="C103" s="237"/>
      <c r="D103" s="237"/>
      <c r="E103" s="238"/>
      <c r="F103" s="97"/>
      <c r="G103" s="98"/>
    </row>
    <row r="104" spans="1:9" ht="13.5" thickBot="1" x14ac:dyDescent="0.25">
      <c r="A104" s="112"/>
      <c r="B104" s="113"/>
      <c r="C104" s="114"/>
      <c r="D104" s="114"/>
      <c r="E104" s="138" t="s">
        <v>110</v>
      </c>
      <c r="F104" s="116"/>
      <c r="G104" s="117">
        <f>SUM(F91:F99)</f>
        <v>0</v>
      </c>
    </row>
    <row r="105" spans="1:9" x14ac:dyDescent="0.2">
      <c r="A105" s="118">
        <v>400</v>
      </c>
      <c r="B105" s="147" t="s">
        <v>111</v>
      </c>
      <c r="C105" s="148"/>
      <c r="D105" s="119"/>
      <c r="E105" s="149"/>
      <c r="F105" s="121"/>
      <c r="G105" s="98"/>
    </row>
    <row r="106" spans="1:9" x14ac:dyDescent="0.2">
      <c r="A106" s="99"/>
      <c r="C106" s="150"/>
      <c r="D106" s="95"/>
      <c r="E106" s="140"/>
      <c r="F106" s="97"/>
      <c r="G106" s="98"/>
    </row>
    <row r="107" spans="1:9" x14ac:dyDescent="0.2">
      <c r="A107" s="99">
        <v>410</v>
      </c>
      <c r="B107" s="100" t="s">
        <v>112</v>
      </c>
      <c r="C107" s="150"/>
      <c r="D107" s="141"/>
      <c r="E107" s="142"/>
      <c r="F107" s="231">
        <f>SUM(D107*E107)</f>
        <v>0</v>
      </c>
      <c r="G107" s="98"/>
    </row>
    <row r="108" spans="1:9" x14ac:dyDescent="0.2">
      <c r="A108" s="99">
        <v>430</v>
      </c>
      <c r="B108" s="2" t="s">
        <v>113</v>
      </c>
      <c r="C108" s="150"/>
      <c r="D108" s="141"/>
      <c r="E108" s="142"/>
      <c r="F108" s="231">
        <f t="shared" ref="F108:F110" si="5">SUM(D108*E108)</f>
        <v>0</v>
      </c>
      <c r="G108" s="98"/>
    </row>
    <row r="109" spans="1:9" x14ac:dyDescent="0.2">
      <c r="A109" s="99">
        <v>441</v>
      </c>
      <c r="B109" s="2" t="s">
        <v>114</v>
      </c>
      <c r="C109" s="150"/>
      <c r="D109" s="141"/>
      <c r="E109" s="142"/>
      <c r="F109" s="231">
        <f t="shared" si="5"/>
        <v>0</v>
      </c>
      <c r="G109" s="98"/>
    </row>
    <row r="110" spans="1:9" ht="13.5" thickBot="1" x14ac:dyDescent="0.25">
      <c r="A110" s="99">
        <v>450</v>
      </c>
      <c r="B110" s="127" t="s">
        <v>115</v>
      </c>
      <c r="C110" s="150"/>
      <c r="D110" s="141"/>
      <c r="E110" s="142"/>
      <c r="F110" s="231">
        <f t="shared" si="5"/>
        <v>0</v>
      </c>
      <c r="G110" s="131"/>
    </row>
    <row r="111" spans="1:9" x14ac:dyDescent="0.2">
      <c r="A111" s="99"/>
      <c r="B111" s="132" t="s">
        <v>92</v>
      </c>
      <c r="C111" s="133"/>
      <c r="D111" s="133"/>
      <c r="E111" s="134"/>
      <c r="F111" s="97"/>
      <c r="G111" s="98"/>
    </row>
    <row r="112" spans="1:9" x14ac:dyDescent="0.2">
      <c r="A112" s="99"/>
      <c r="B112" s="135"/>
      <c r="C112" s="240"/>
      <c r="D112" s="240"/>
      <c r="E112" s="241"/>
      <c r="F112" s="97"/>
      <c r="G112" s="98"/>
      <c r="I112" s="81"/>
    </row>
    <row r="113" spans="1:9" ht="46.5" customHeight="1" x14ac:dyDescent="0.2">
      <c r="A113" s="99"/>
      <c r="B113" s="260"/>
      <c r="C113" s="237"/>
      <c r="D113" s="237"/>
      <c r="E113" s="238"/>
      <c r="F113" s="97"/>
      <c r="G113" s="98"/>
      <c r="I113" s="81"/>
    </row>
    <row r="114" spans="1:9" x14ac:dyDescent="0.2">
      <c r="A114" s="99"/>
      <c r="B114" s="239"/>
      <c r="C114" s="237"/>
      <c r="D114" s="237"/>
      <c r="E114" s="238"/>
      <c r="F114" s="97"/>
      <c r="G114" s="98"/>
      <c r="I114" s="81"/>
    </row>
    <row r="115" spans="1:9" x14ac:dyDescent="0.2">
      <c r="A115" s="99"/>
      <c r="B115" s="239"/>
      <c r="C115" s="237"/>
      <c r="D115" s="237"/>
      <c r="E115" s="238"/>
      <c r="F115" s="97"/>
      <c r="G115" s="98"/>
    </row>
    <row r="116" spans="1:9" x14ac:dyDescent="0.2">
      <c r="A116" s="99"/>
      <c r="B116" s="239"/>
      <c r="C116" s="237"/>
      <c r="D116" s="237"/>
      <c r="E116" s="238"/>
      <c r="F116" s="97"/>
      <c r="G116" s="98"/>
    </row>
    <row r="117" spans="1:9" x14ac:dyDescent="0.2">
      <c r="A117" s="151"/>
      <c r="B117" s="152"/>
      <c r="C117" s="153"/>
      <c r="D117" s="153"/>
      <c r="E117" s="154" t="s">
        <v>116</v>
      </c>
      <c r="F117" s="155"/>
      <c r="G117" s="156">
        <f>SUM(F107:F110)</f>
        <v>0</v>
      </c>
    </row>
    <row r="118" spans="1:9" x14ac:dyDescent="0.2">
      <c r="A118" s="88">
        <v>500</v>
      </c>
      <c r="B118" s="157" t="s">
        <v>117</v>
      </c>
      <c r="C118" s="95"/>
      <c r="D118" s="91"/>
      <c r="E118" s="107"/>
      <c r="F118" s="97"/>
      <c r="G118" s="98"/>
    </row>
    <row r="119" spans="1:9" x14ac:dyDescent="0.2">
      <c r="A119" s="99"/>
      <c r="B119" s="105"/>
      <c r="C119" s="95"/>
      <c r="D119" s="91"/>
      <c r="E119" s="107"/>
      <c r="F119" s="97"/>
      <c r="G119" s="98"/>
    </row>
    <row r="120" spans="1:9" x14ac:dyDescent="0.2">
      <c r="A120" s="99">
        <v>510</v>
      </c>
      <c r="B120" s="100" t="s">
        <v>118</v>
      </c>
      <c r="C120" s="95"/>
      <c r="D120" s="102"/>
      <c r="E120" s="103"/>
      <c r="F120" s="231">
        <f t="shared" ref="F120:F122" si="6">SUM(D120*E120)</f>
        <v>0</v>
      </c>
      <c r="G120" s="98"/>
    </row>
    <row r="121" spans="1:9" x14ac:dyDescent="0.2">
      <c r="A121" s="99"/>
      <c r="B121" s="105"/>
      <c r="C121" s="95"/>
      <c r="D121" s="102"/>
      <c r="E121" s="103"/>
      <c r="F121" s="231">
        <f t="shared" si="6"/>
        <v>0</v>
      </c>
      <c r="G121" s="98"/>
    </row>
    <row r="122" spans="1:9" ht="13.5" thickBot="1" x14ac:dyDescent="0.25">
      <c r="A122" s="99"/>
      <c r="B122" s="105"/>
      <c r="C122" s="95"/>
      <c r="D122" s="102"/>
      <c r="E122" s="103"/>
      <c r="F122" s="231">
        <f t="shared" si="6"/>
        <v>0</v>
      </c>
      <c r="G122" s="158">
        <f>SUM(F118:F122)</f>
        <v>0</v>
      </c>
    </row>
    <row r="123" spans="1:9" x14ac:dyDescent="0.2">
      <c r="A123" s="99"/>
      <c r="B123" s="105"/>
      <c r="C123" s="95"/>
      <c r="D123" s="91"/>
      <c r="E123" s="107"/>
      <c r="F123" s="232"/>
      <c r="G123" s="98"/>
    </row>
    <row r="124" spans="1:9" x14ac:dyDescent="0.2">
      <c r="A124" s="99">
        <v>519</v>
      </c>
      <c r="B124" s="100" t="s">
        <v>119</v>
      </c>
      <c r="C124" s="95"/>
      <c r="D124" s="102"/>
      <c r="E124" s="103"/>
      <c r="F124" s="231">
        <f t="shared" ref="F124:F126" si="7">SUM(D124*E124)</f>
        <v>0</v>
      </c>
      <c r="G124" s="98"/>
    </row>
    <row r="125" spans="1:9" x14ac:dyDescent="0.2">
      <c r="A125" s="99"/>
      <c r="B125" s="100"/>
      <c r="C125" s="95"/>
      <c r="D125" s="102"/>
      <c r="E125" s="103"/>
      <c r="F125" s="231">
        <f t="shared" si="7"/>
        <v>0</v>
      </c>
      <c r="G125" s="98"/>
    </row>
    <row r="126" spans="1:9" ht="13.5" thickBot="1" x14ac:dyDescent="0.25">
      <c r="A126" s="99"/>
      <c r="B126" s="100"/>
      <c r="C126" s="95"/>
      <c r="D126" s="102"/>
      <c r="E126" s="103"/>
      <c r="F126" s="231">
        <f t="shared" si="7"/>
        <v>0</v>
      </c>
      <c r="G126" s="158">
        <f>SUM(F124:F126)</f>
        <v>0</v>
      </c>
    </row>
    <row r="127" spans="1:9" x14ac:dyDescent="0.2">
      <c r="A127" s="99"/>
      <c r="B127" s="100"/>
      <c r="C127" s="95"/>
      <c r="D127" s="91"/>
      <c r="E127" s="107"/>
      <c r="F127" s="232"/>
      <c r="G127" s="98"/>
    </row>
    <row r="128" spans="1:9" x14ac:dyDescent="0.2">
      <c r="A128" s="99">
        <v>531</v>
      </c>
      <c r="B128" s="100" t="s">
        <v>120</v>
      </c>
      <c r="C128" s="95"/>
      <c r="D128" s="102"/>
      <c r="E128" s="103"/>
      <c r="F128" s="231">
        <f t="shared" ref="F128:F130" si="8">SUM(D128*E128)</f>
        <v>0</v>
      </c>
      <c r="G128" s="98"/>
    </row>
    <row r="129" spans="1:7" x14ac:dyDescent="0.2">
      <c r="A129" s="99"/>
      <c r="B129" s="100"/>
      <c r="C129" s="95"/>
      <c r="D129" s="102"/>
      <c r="E129" s="103"/>
      <c r="F129" s="231">
        <f t="shared" si="8"/>
        <v>0</v>
      </c>
      <c r="G129" s="98"/>
    </row>
    <row r="130" spans="1:7" ht="13.5" thickBot="1" x14ac:dyDescent="0.25">
      <c r="A130" s="99"/>
      <c r="B130" s="100"/>
      <c r="C130" s="95"/>
      <c r="D130" s="102"/>
      <c r="E130" s="103"/>
      <c r="F130" s="231">
        <f t="shared" si="8"/>
        <v>0</v>
      </c>
      <c r="G130" s="158">
        <f>SUM(F128:F130)</f>
        <v>0</v>
      </c>
    </row>
    <row r="131" spans="1:7" x14ac:dyDescent="0.2">
      <c r="A131" s="99"/>
      <c r="B131" s="100"/>
      <c r="C131" s="95"/>
      <c r="D131" s="91"/>
      <c r="E131" s="107"/>
      <c r="F131" s="232"/>
      <c r="G131" s="98"/>
    </row>
    <row r="132" spans="1:7" x14ac:dyDescent="0.2">
      <c r="A132" s="99">
        <v>534</v>
      </c>
      <c r="B132" s="100" t="s">
        <v>121</v>
      </c>
      <c r="C132" s="95"/>
      <c r="D132" s="102"/>
      <c r="E132" s="103"/>
      <c r="F132" s="231">
        <f t="shared" ref="F132:F134" si="9">SUM(D132*E132)</f>
        <v>0</v>
      </c>
      <c r="G132" s="98"/>
    </row>
    <row r="133" spans="1:7" x14ac:dyDescent="0.2">
      <c r="A133" s="99"/>
      <c r="B133" s="100"/>
      <c r="C133" s="95"/>
      <c r="D133" s="102"/>
      <c r="E133" s="103"/>
      <c r="F133" s="231">
        <f t="shared" si="9"/>
        <v>0</v>
      </c>
      <c r="G133" s="98"/>
    </row>
    <row r="134" spans="1:7" ht="13.5" thickBot="1" x14ac:dyDescent="0.25">
      <c r="A134" s="99"/>
      <c r="B134" s="100"/>
      <c r="C134" s="95"/>
      <c r="D134" s="102"/>
      <c r="E134" s="103"/>
      <c r="F134" s="231">
        <f t="shared" si="9"/>
        <v>0</v>
      </c>
      <c r="G134" s="158">
        <f>SUM(F132:F134)</f>
        <v>0</v>
      </c>
    </row>
    <row r="135" spans="1:7" x14ac:dyDescent="0.2">
      <c r="A135" s="99"/>
      <c r="B135" s="100"/>
      <c r="C135" s="95"/>
      <c r="D135" s="91"/>
      <c r="E135" s="107"/>
      <c r="F135" s="232"/>
      <c r="G135" s="98"/>
    </row>
    <row r="136" spans="1:7" x14ac:dyDescent="0.2">
      <c r="A136" s="99">
        <v>550</v>
      </c>
      <c r="B136" s="100" t="s">
        <v>122</v>
      </c>
      <c r="C136" s="95"/>
      <c r="D136" s="102"/>
      <c r="E136" s="103"/>
      <c r="F136" s="231">
        <f t="shared" ref="F136:F138" si="10">SUM(D136*E136)</f>
        <v>0</v>
      </c>
      <c r="G136" s="98"/>
    </row>
    <row r="137" spans="1:7" x14ac:dyDescent="0.2">
      <c r="A137" s="99"/>
      <c r="B137" s="100"/>
      <c r="C137" s="95"/>
      <c r="D137" s="102"/>
      <c r="E137" s="103"/>
      <c r="F137" s="231">
        <f t="shared" si="10"/>
        <v>0</v>
      </c>
      <c r="G137" s="98"/>
    </row>
    <row r="138" spans="1:7" ht="13.5" thickBot="1" x14ac:dyDescent="0.25">
      <c r="A138" s="99"/>
      <c r="B138" s="100"/>
      <c r="C138" s="95"/>
      <c r="D138" s="102"/>
      <c r="E138" s="103"/>
      <c r="F138" s="231">
        <f t="shared" si="10"/>
        <v>0</v>
      </c>
      <c r="G138" s="158">
        <f>SUM(F136:F138)</f>
        <v>0</v>
      </c>
    </row>
    <row r="139" spans="1:7" x14ac:dyDescent="0.2">
      <c r="A139" s="99"/>
      <c r="B139" s="100"/>
      <c r="C139" s="95"/>
      <c r="D139" s="91"/>
      <c r="E139" s="107"/>
      <c r="F139" s="232"/>
      <c r="G139" s="98"/>
    </row>
    <row r="140" spans="1:7" x14ac:dyDescent="0.2">
      <c r="A140" s="99">
        <v>560</v>
      </c>
      <c r="B140" s="100" t="s">
        <v>123</v>
      </c>
      <c r="C140" s="95"/>
      <c r="D140" s="102"/>
      <c r="E140" s="103"/>
      <c r="F140" s="231">
        <f t="shared" ref="F140:F142" si="11">SUM(D140*E140)</f>
        <v>0</v>
      </c>
      <c r="G140" s="98"/>
    </row>
    <row r="141" spans="1:7" x14ac:dyDescent="0.2">
      <c r="A141" s="99"/>
      <c r="B141" s="100"/>
      <c r="C141" s="95"/>
      <c r="D141" s="102"/>
      <c r="E141" s="103"/>
      <c r="F141" s="231">
        <f t="shared" si="11"/>
        <v>0</v>
      </c>
      <c r="G141" s="98"/>
    </row>
    <row r="142" spans="1:7" ht="13.5" thickBot="1" x14ac:dyDescent="0.25">
      <c r="A142" s="99"/>
      <c r="B142" s="100"/>
      <c r="C142" s="95"/>
      <c r="D142" s="102"/>
      <c r="E142" s="103"/>
      <c r="F142" s="231">
        <f t="shared" si="11"/>
        <v>0</v>
      </c>
      <c r="G142" s="158">
        <f>SUM(F140:F142)</f>
        <v>0</v>
      </c>
    </row>
    <row r="143" spans="1:7" x14ac:dyDescent="0.2">
      <c r="A143" s="99"/>
      <c r="B143" s="100"/>
      <c r="C143" s="95"/>
      <c r="D143" s="91"/>
      <c r="E143" s="107"/>
      <c r="F143" s="232"/>
      <c r="G143" s="98"/>
    </row>
    <row r="144" spans="1:7" x14ac:dyDescent="0.2">
      <c r="A144" s="99">
        <v>580</v>
      </c>
      <c r="B144" s="100" t="s">
        <v>124</v>
      </c>
      <c r="C144" s="95"/>
      <c r="D144" s="102"/>
      <c r="E144" s="103"/>
      <c r="F144" s="231">
        <f t="shared" ref="F144:F146" si="12">SUM(D144*E144)</f>
        <v>0</v>
      </c>
      <c r="G144" s="98"/>
    </row>
    <row r="145" spans="1:7" x14ac:dyDescent="0.2">
      <c r="A145" s="99"/>
      <c r="B145" s="100"/>
      <c r="C145" s="95"/>
      <c r="D145" s="102"/>
      <c r="E145" s="103"/>
      <c r="F145" s="231">
        <f t="shared" si="12"/>
        <v>0</v>
      </c>
      <c r="G145" s="98"/>
    </row>
    <row r="146" spans="1:7" ht="13.5" thickBot="1" x14ac:dyDescent="0.25">
      <c r="A146" s="99"/>
      <c r="B146" s="100"/>
      <c r="C146" s="95"/>
      <c r="D146" s="102"/>
      <c r="E146" s="103"/>
      <c r="F146" s="231">
        <f t="shared" si="12"/>
        <v>0</v>
      </c>
      <c r="G146" s="158">
        <f>SUM(F144:F146)</f>
        <v>0</v>
      </c>
    </row>
    <row r="147" spans="1:7" x14ac:dyDescent="0.2">
      <c r="A147" s="99"/>
      <c r="B147" s="100"/>
      <c r="C147" s="95"/>
      <c r="D147" s="91"/>
      <c r="E147" s="107"/>
      <c r="F147" s="232"/>
      <c r="G147" s="98"/>
    </row>
    <row r="148" spans="1:7" x14ac:dyDescent="0.2">
      <c r="A148" s="99">
        <v>589</v>
      </c>
      <c r="B148" s="100" t="s">
        <v>125</v>
      </c>
      <c r="C148" s="95"/>
      <c r="D148" s="102"/>
      <c r="E148" s="103"/>
      <c r="F148" s="231">
        <f t="shared" ref="F148:F150" si="13">SUM(D148*E148)</f>
        <v>0</v>
      </c>
      <c r="G148" s="98"/>
    </row>
    <row r="149" spans="1:7" x14ac:dyDescent="0.2">
      <c r="A149" s="99"/>
      <c r="B149" s="100"/>
      <c r="C149" s="95"/>
      <c r="D149" s="102"/>
      <c r="E149" s="103"/>
      <c r="F149" s="231">
        <f t="shared" si="13"/>
        <v>0</v>
      </c>
      <c r="G149" s="98"/>
    </row>
    <row r="150" spans="1:7" ht="13.5" thickBot="1" x14ac:dyDescent="0.25">
      <c r="A150" s="99"/>
      <c r="B150" s="100"/>
      <c r="C150" s="95"/>
      <c r="D150" s="102"/>
      <c r="E150" s="103"/>
      <c r="F150" s="231">
        <f t="shared" si="13"/>
        <v>0</v>
      </c>
      <c r="G150" s="158">
        <f>SUM(F148:F150)</f>
        <v>0</v>
      </c>
    </row>
    <row r="151" spans="1:7" x14ac:dyDescent="0.2">
      <c r="A151" s="99"/>
      <c r="B151" s="100"/>
      <c r="C151" s="95"/>
      <c r="D151" s="91"/>
      <c r="E151" s="107"/>
      <c r="F151" s="232"/>
      <c r="G151" s="98"/>
    </row>
    <row r="152" spans="1:7" x14ac:dyDescent="0.2">
      <c r="A152" s="99" t="s">
        <v>26</v>
      </c>
      <c r="B152" s="100" t="s">
        <v>126</v>
      </c>
      <c r="C152" s="95"/>
      <c r="D152" s="102"/>
      <c r="E152" s="103"/>
      <c r="F152" s="231">
        <f t="shared" ref="F152:F157" si="14">SUM(D152*E152)</f>
        <v>0</v>
      </c>
      <c r="G152" s="98"/>
    </row>
    <row r="153" spans="1:7" x14ac:dyDescent="0.2">
      <c r="A153" s="99"/>
      <c r="B153" s="100"/>
      <c r="C153" s="95"/>
      <c r="D153" s="102"/>
      <c r="E153" s="103"/>
      <c r="F153" s="231">
        <f t="shared" si="14"/>
        <v>0</v>
      </c>
      <c r="G153" s="98"/>
    </row>
    <row r="154" spans="1:7" x14ac:dyDescent="0.2">
      <c r="A154" s="99"/>
      <c r="B154" s="100"/>
      <c r="C154" s="95"/>
      <c r="D154" s="102"/>
      <c r="E154" s="103"/>
      <c r="F154" s="231">
        <f t="shared" si="14"/>
        <v>0</v>
      </c>
      <c r="G154" s="159"/>
    </row>
    <row r="155" spans="1:7" x14ac:dyDescent="0.2">
      <c r="A155" s="99"/>
      <c r="B155" s="100"/>
      <c r="C155" s="95"/>
      <c r="D155" s="102"/>
      <c r="E155" s="103"/>
      <c r="F155" s="231">
        <f t="shared" si="14"/>
        <v>0</v>
      </c>
      <c r="G155" s="98"/>
    </row>
    <row r="156" spans="1:7" x14ac:dyDescent="0.2">
      <c r="A156" s="99"/>
      <c r="B156" s="105"/>
      <c r="C156" s="95"/>
      <c r="D156" s="102"/>
      <c r="E156" s="103"/>
      <c r="F156" s="231">
        <f t="shared" si="14"/>
        <v>0</v>
      </c>
      <c r="G156" s="98"/>
    </row>
    <row r="157" spans="1:7" x14ac:dyDescent="0.2">
      <c r="A157" s="99"/>
      <c r="B157" s="105"/>
      <c r="C157" s="95"/>
      <c r="D157" s="102"/>
      <c r="E157" s="103"/>
      <c r="F157" s="231">
        <f t="shared" si="14"/>
        <v>0</v>
      </c>
      <c r="G157" s="98"/>
    </row>
    <row r="158" spans="1:7" ht="13.5" thickBot="1" x14ac:dyDescent="0.25">
      <c r="A158" s="99"/>
      <c r="B158" s="105"/>
      <c r="C158" s="128"/>
      <c r="D158" s="91"/>
      <c r="E158" s="160"/>
      <c r="F158" s="233"/>
      <c r="G158" s="158">
        <f>SUM(F152:F157)</f>
        <v>0</v>
      </c>
    </row>
    <row r="159" spans="1:7" x14ac:dyDescent="0.2">
      <c r="A159" s="99"/>
      <c r="B159" s="109" t="s">
        <v>92</v>
      </c>
      <c r="C159" s="110"/>
      <c r="D159" s="110"/>
      <c r="E159" s="111"/>
      <c r="F159" s="97"/>
      <c r="G159" s="98"/>
    </row>
    <row r="160" spans="1:7" ht="38.25" customHeight="1" x14ac:dyDescent="0.2">
      <c r="A160" s="99"/>
      <c r="B160" s="135"/>
      <c r="C160" s="240"/>
      <c r="D160" s="240"/>
      <c r="E160" s="241"/>
      <c r="F160" s="97"/>
      <c r="G160" s="98"/>
    </row>
    <row r="161" spans="1:7" ht="38.25" customHeight="1" x14ac:dyDescent="0.2">
      <c r="A161" s="99"/>
      <c r="B161" s="242"/>
      <c r="C161" s="240"/>
      <c r="D161" s="240"/>
      <c r="E161" s="241"/>
      <c r="F161" s="97"/>
      <c r="G161" s="159"/>
    </row>
    <row r="162" spans="1:7" ht="39.75" customHeight="1" x14ac:dyDescent="0.2">
      <c r="A162" s="99"/>
      <c r="B162" s="242"/>
      <c r="C162" s="240"/>
      <c r="D162" s="240"/>
      <c r="E162" s="241"/>
      <c r="F162" s="97"/>
      <c r="G162" s="98"/>
    </row>
    <row r="163" spans="1:7" ht="13.5" thickBot="1" x14ac:dyDescent="0.25">
      <c r="A163" s="112"/>
      <c r="B163" s="113"/>
      <c r="C163" s="114"/>
      <c r="D163" s="114"/>
      <c r="E163" s="154" t="s">
        <v>127</v>
      </c>
      <c r="F163" s="155"/>
      <c r="G163" s="155">
        <f>SUM(G118:G162)</f>
        <v>0</v>
      </c>
    </row>
    <row r="164" spans="1:7" x14ac:dyDescent="0.2">
      <c r="A164" s="118">
        <v>600</v>
      </c>
      <c r="B164" s="6" t="s">
        <v>128</v>
      </c>
      <c r="C164" s="119"/>
      <c r="D164" s="91"/>
      <c r="E164" s="107"/>
      <c r="F164" s="97"/>
      <c r="G164" s="98"/>
    </row>
    <row r="165" spans="1:7" x14ac:dyDescent="0.2">
      <c r="A165" s="88"/>
      <c r="B165" s="6"/>
      <c r="C165" s="95"/>
      <c r="D165" s="91"/>
      <c r="E165" s="107"/>
      <c r="F165" s="97"/>
      <c r="G165" s="98"/>
    </row>
    <row r="166" spans="1:7" x14ac:dyDescent="0.2">
      <c r="A166" s="99">
        <v>610</v>
      </c>
      <c r="B166" s="124" t="s">
        <v>129</v>
      </c>
      <c r="C166" s="95"/>
      <c r="D166" s="102"/>
      <c r="E166" s="103"/>
      <c r="F166" s="231">
        <f t="shared" ref="F166:F168" si="15">SUM(D166*E166)</f>
        <v>0</v>
      </c>
      <c r="G166" s="98"/>
    </row>
    <row r="167" spans="1:7" x14ac:dyDescent="0.2">
      <c r="A167" s="99"/>
      <c r="B167" s="124"/>
      <c r="C167" s="95"/>
      <c r="D167" s="102"/>
      <c r="E167" s="103"/>
      <c r="F167" s="231">
        <f t="shared" si="15"/>
        <v>0</v>
      </c>
      <c r="G167" s="98"/>
    </row>
    <row r="168" spans="1:7" ht="13.5" thickBot="1" x14ac:dyDescent="0.25">
      <c r="A168" s="99"/>
      <c r="B168" s="124"/>
      <c r="C168" s="95"/>
      <c r="D168" s="102"/>
      <c r="E168" s="103"/>
      <c r="F168" s="231">
        <f t="shared" si="15"/>
        <v>0</v>
      </c>
      <c r="G168" s="158">
        <f>SUM(F166:F168)</f>
        <v>0</v>
      </c>
    </row>
    <row r="169" spans="1:7" x14ac:dyDescent="0.2">
      <c r="A169" s="99"/>
      <c r="B169" s="124"/>
      <c r="C169" s="95"/>
      <c r="D169" s="91"/>
      <c r="E169" s="107"/>
      <c r="F169" s="232"/>
      <c r="G169" s="98"/>
    </row>
    <row r="170" spans="1:7" x14ac:dyDescent="0.2">
      <c r="A170" s="99">
        <v>612</v>
      </c>
      <c r="B170" s="124" t="s">
        <v>130</v>
      </c>
      <c r="C170" s="95"/>
      <c r="D170" s="102"/>
      <c r="E170" s="103"/>
      <c r="F170" s="231">
        <f t="shared" ref="F170:F172" si="16">SUM(D170*E170)</f>
        <v>0</v>
      </c>
      <c r="G170" s="98"/>
    </row>
    <row r="171" spans="1:7" x14ac:dyDescent="0.2">
      <c r="A171" s="99"/>
      <c r="B171" s="124"/>
      <c r="C171" s="95"/>
      <c r="D171" s="102"/>
      <c r="E171" s="103"/>
      <c r="F171" s="231">
        <f t="shared" si="16"/>
        <v>0</v>
      </c>
      <c r="G171" s="98"/>
    </row>
    <row r="172" spans="1:7" ht="13.5" thickBot="1" x14ac:dyDescent="0.25">
      <c r="A172" s="99"/>
      <c r="B172" s="124"/>
      <c r="C172" s="95"/>
      <c r="D172" s="102"/>
      <c r="E172" s="103"/>
      <c r="F172" s="231">
        <f t="shared" si="16"/>
        <v>0</v>
      </c>
      <c r="G172" s="158">
        <f>SUM(F170:F172)</f>
        <v>0</v>
      </c>
    </row>
    <row r="173" spans="1:7" x14ac:dyDescent="0.2">
      <c r="A173" s="99"/>
      <c r="B173" s="124"/>
      <c r="C173" s="95"/>
      <c r="D173" s="91"/>
      <c r="E173" s="107"/>
      <c r="F173" s="232"/>
      <c r="G173" s="98"/>
    </row>
    <row r="174" spans="1:7" x14ac:dyDescent="0.2">
      <c r="A174" s="99">
        <v>640</v>
      </c>
      <c r="B174" s="124" t="s">
        <v>131</v>
      </c>
      <c r="C174" s="95"/>
      <c r="D174" s="102"/>
      <c r="E174" s="103"/>
      <c r="F174" s="231">
        <f t="shared" ref="F174:F177" si="17">SUM(D174*E174)</f>
        <v>0</v>
      </c>
      <c r="G174" s="98"/>
    </row>
    <row r="175" spans="1:7" x14ac:dyDescent="0.2">
      <c r="A175" s="99"/>
      <c r="B175" s="124"/>
      <c r="C175" s="95"/>
      <c r="D175" s="102"/>
      <c r="E175" s="103"/>
      <c r="F175" s="231">
        <f t="shared" si="17"/>
        <v>0</v>
      </c>
      <c r="G175" s="98"/>
    </row>
    <row r="176" spans="1:7" x14ac:dyDescent="0.2">
      <c r="A176" s="99"/>
      <c r="B176" s="124"/>
      <c r="C176" s="95"/>
      <c r="D176" s="102"/>
      <c r="E176" s="103"/>
      <c r="F176" s="231">
        <f t="shared" si="17"/>
        <v>0</v>
      </c>
      <c r="G176" s="98"/>
    </row>
    <row r="177" spans="1:7" ht="13.5" thickBot="1" x14ac:dyDescent="0.25">
      <c r="A177" s="99"/>
      <c r="B177" s="124"/>
      <c r="C177" s="95"/>
      <c r="D177" s="102"/>
      <c r="E177" s="103"/>
      <c r="F177" s="231">
        <f t="shared" si="17"/>
        <v>0</v>
      </c>
      <c r="G177" s="158">
        <f>SUM(F174:F177)</f>
        <v>0</v>
      </c>
    </row>
    <row r="178" spans="1:7" x14ac:dyDescent="0.2">
      <c r="A178" s="99"/>
      <c r="B178" s="124"/>
      <c r="C178" s="95"/>
      <c r="D178" s="91"/>
      <c r="E178" s="107"/>
      <c r="F178" s="232"/>
      <c r="G178" s="98"/>
    </row>
    <row r="179" spans="1:7" x14ac:dyDescent="0.2">
      <c r="A179" s="99">
        <v>641</v>
      </c>
      <c r="B179" s="124" t="s">
        <v>132</v>
      </c>
      <c r="C179" s="95"/>
      <c r="D179" s="102"/>
      <c r="E179" s="103"/>
      <c r="F179" s="231">
        <f t="shared" ref="F179:F182" si="18">SUM(D179*E179)</f>
        <v>0</v>
      </c>
      <c r="G179" s="98"/>
    </row>
    <row r="180" spans="1:7" x14ac:dyDescent="0.2">
      <c r="A180" s="99"/>
      <c r="B180" s="124"/>
      <c r="C180" s="95"/>
      <c r="D180" s="102"/>
      <c r="E180" s="103"/>
      <c r="F180" s="231">
        <f t="shared" si="18"/>
        <v>0</v>
      </c>
      <c r="G180" s="98"/>
    </row>
    <row r="181" spans="1:7" x14ac:dyDescent="0.2">
      <c r="A181" s="99"/>
      <c r="B181" s="124"/>
      <c r="C181" s="95"/>
      <c r="D181" s="102"/>
      <c r="E181" s="103"/>
      <c r="F181" s="231">
        <f t="shared" si="18"/>
        <v>0</v>
      </c>
      <c r="G181" s="98"/>
    </row>
    <row r="182" spans="1:7" ht="13.5" thickBot="1" x14ac:dyDescent="0.25">
      <c r="A182" s="99"/>
      <c r="B182" s="124"/>
      <c r="C182" s="95"/>
      <c r="D182" s="102"/>
      <c r="E182" s="103"/>
      <c r="F182" s="231">
        <f t="shared" si="18"/>
        <v>0</v>
      </c>
      <c r="G182" s="158">
        <f>SUM(F179:F182)</f>
        <v>0</v>
      </c>
    </row>
    <row r="183" spans="1:7" x14ac:dyDescent="0.2">
      <c r="A183" s="99"/>
      <c r="B183" s="124"/>
      <c r="C183" s="95"/>
      <c r="D183" s="91"/>
      <c r="E183" s="107"/>
      <c r="F183" s="232"/>
      <c r="G183" s="98"/>
    </row>
    <row r="184" spans="1:7" x14ac:dyDescent="0.2">
      <c r="A184" s="99">
        <v>650</v>
      </c>
      <c r="B184" s="124" t="s">
        <v>170</v>
      </c>
      <c r="C184" s="95"/>
      <c r="D184" s="102"/>
      <c r="E184" s="103"/>
      <c r="F184" s="104">
        <f t="shared" ref="F184:F187" si="19">SUM(E184*D184)</f>
        <v>0</v>
      </c>
      <c r="G184" s="98"/>
    </row>
    <row r="185" spans="1:7" x14ac:dyDescent="0.2">
      <c r="A185" s="99"/>
      <c r="C185" s="95"/>
      <c r="D185" s="102"/>
      <c r="E185" s="103"/>
      <c r="F185" s="104">
        <f t="shared" si="19"/>
        <v>0</v>
      </c>
      <c r="G185" s="98"/>
    </row>
    <row r="186" spans="1:7" x14ac:dyDescent="0.2">
      <c r="A186" s="99"/>
      <c r="C186" s="95"/>
      <c r="D186" s="102"/>
      <c r="E186" s="103"/>
      <c r="F186" s="104">
        <f t="shared" si="19"/>
        <v>0</v>
      </c>
      <c r="G186" s="98"/>
    </row>
    <row r="187" spans="1:7" ht="13.5" thickBot="1" x14ac:dyDescent="0.25">
      <c r="A187" s="99"/>
      <c r="C187" s="95"/>
      <c r="D187" s="102"/>
      <c r="E187" s="103"/>
      <c r="F187" s="104">
        <f t="shared" si="19"/>
        <v>0</v>
      </c>
      <c r="G187" s="158">
        <f>SUM(F184:F187)</f>
        <v>0</v>
      </c>
    </row>
    <row r="188" spans="1:7" x14ac:dyDescent="0.2">
      <c r="A188" s="99"/>
      <c r="C188" s="95"/>
      <c r="D188" s="91"/>
      <c r="E188" s="107"/>
      <c r="F188" s="97"/>
      <c r="G188" s="98"/>
    </row>
    <row r="189" spans="1:7" x14ac:dyDescent="0.2">
      <c r="A189" s="99">
        <v>651</v>
      </c>
      <c r="B189" s="124" t="s">
        <v>156</v>
      </c>
      <c r="C189" s="95"/>
      <c r="D189" s="102"/>
      <c r="E189" s="103"/>
      <c r="F189" s="104">
        <f t="shared" ref="F189:F191" si="20">SUM(E189*D189)</f>
        <v>0</v>
      </c>
      <c r="G189" s="98"/>
    </row>
    <row r="190" spans="1:7" x14ac:dyDescent="0.2">
      <c r="A190" s="99"/>
      <c r="B190" s="2" t="s">
        <v>133</v>
      </c>
      <c r="C190" s="95"/>
      <c r="D190" s="102"/>
      <c r="E190" s="103"/>
      <c r="F190" s="104">
        <f t="shared" si="20"/>
        <v>0</v>
      </c>
      <c r="G190" s="98"/>
    </row>
    <row r="191" spans="1:7" ht="13.5" thickBot="1" x14ac:dyDescent="0.25">
      <c r="A191" s="99"/>
      <c r="C191" s="95"/>
      <c r="D191" s="102"/>
      <c r="E191" s="103"/>
      <c r="F191" s="104">
        <f t="shared" si="20"/>
        <v>0</v>
      </c>
      <c r="G191" s="158">
        <f>SUM(F189:F191)</f>
        <v>0</v>
      </c>
    </row>
    <row r="192" spans="1:7" x14ac:dyDescent="0.2">
      <c r="A192" s="99"/>
      <c r="C192" s="95"/>
      <c r="D192" s="91"/>
      <c r="E192" s="107"/>
      <c r="F192" s="97"/>
      <c r="G192" s="98"/>
    </row>
    <row r="193" spans="1:7" ht="25.5" x14ac:dyDescent="0.2">
      <c r="A193" s="99">
        <v>652</v>
      </c>
      <c r="B193" s="100" t="s">
        <v>172</v>
      </c>
      <c r="C193" s="95"/>
      <c r="D193" s="102"/>
      <c r="E193" s="103"/>
      <c r="F193" s="104">
        <f t="shared" ref="F193:F195" si="21">SUM(E193*D193)</f>
        <v>0</v>
      </c>
      <c r="G193" s="98"/>
    </row>
    <row r="194" spans="1:7" x14ac:dyDescent="0.2">
      <c r="A194" s="99"/>
      <c r="C194" s="95"/>
      <c r="D194" s="102"/>
      <c r="E194" s="103"/>
      <c r="F194" s="104">
        <f t="shared" si="21"/>
        <v>0</v>
      </c>
      <c r="G194" s="98"/>
    </row>
    <row r="195" spans="1:7" ht="13.5" thickBot="1" x14ac:dyDescent="0.25">
      <c r="A195" s="99"/>
      <c r="C195" s="95"/>
      <c r="D195" s="102"/>
      <c r="E195" s="103"/>
      <c r="F195" s="104">
        <f t="shared" si="21"/>
        <v>0</v>
      </c>
      <c r="G195" s="158">
        <f>SUM(F193:F195)</f>
        <v>0</v>
      </c>
    </row>
    <row r="196" spans="1:7" x14ac:dyDescent="0.2">
      <c r="A196" s="99"/>
      <c r="C196" s="95"/>
      <c r="D196" s="91"/>
      <c r="E196" s="107"/>
      <c r="F196" s="97"/>
      <c r="G196" s="98"/>
    </row>
    <row r="197" spans="1:7" x14ac:dyDescent="0.2">
      <c r="A197" s="99">
        <v>653</v>
      </c>
      <c r="B197" s="124" t="s">
        <v>134</v>
      </c>
      <c r="C197" s="95"/>
      <c r="D197" s="102"/>
      <c r="E197" s="103"/>
      <c r="F197" s="104">
        <f t="shared" ref="F197:F208" si="22">SUM(E197*D197)</f>
        <v>0</v>
      </c>
      <c r="G197" s="98"/>
    </row>
    <row r="198" spans="1:7" x14ac:dyDescent="0.2">
      <c r="A198" s="99"/>
      <c r="B198" s="124"/>
      <c r="C198" s="95"/>
      <c r="D198" s="102"/>
      <c r="E198" s="103"/>
      <c r="F198" s="104">
        <f t="shared" si="22"/>
        <v>0</v>
      </c>
      <c r="G198" s="98"/>
    </row>
    <row r="199" spans="1:7" ht="13.5" thickBot="1" x14ac:dyDescent="0.25">
      <c r="A199" s="99"/>
      <c r="B199" s="124"/>
      <c r="C199" s="95"/>
      <c r="D199" s="102"/>
      <c r="E199" s="103"/>
      <c r="F199" s="104">
        <f t="shared" si="22"/>
        <v>0</v>
      </c>
      <c r="G199" s="158">
        <f>SUM(F197:F199)</f>
        <v>0</v>
      </c>
    </row>
    <row r="200" spans="1:7" x14ac:dyDescent="0.2">
      <c r="A200" s="99"/>
      <c r="B200" s="124"/>
      <c r="C200" s="91"/>
      <c r="D200" s="107"/>
      <c r="E200" s="97"/>
      <c r="F200" s="97"/>
      <c r="G200" s="159"/>
    </row>
    <row r="201" spans="1:7" x14ac:dyDescent="0.2">
      <c r="A201" s="99">
        <v>654</v>
      </c>
      <c r="B201" s="124" t="s">
        <v>171</v>
      </c>
      <c r="C201" s="95"/>
      <c r="D201" s="102"/>
      <c r="E201" s="103"/>
      <c r="F201" s="104">
        <f t="shared" si="22"/>
        <v>0</v>
      </c>
      <c r="G201" s="98"/>
    </row>
    <row r="202" spans="1:7" x14ac:dyDescent="0.2">
      <c r="A202" s="99"/>
      <c r="B202" s="124"/>
      <c r="C202" s="95"/>
      <c r="D202" s="102"/>
      <c r="E202" s="103"/>
      <c r="F202" s="104">
        <f t="shared" si="22"/>
        <v>0</v>
      </c>
      <c r="G202" s="98"/>
    </row>
    <row r="203" spans="1:7" ht="13.5" thickBot="1" x14ac:dyDescent="0.25">
      <c r="A203" s="99"/>
      <c r="B203" s="124"/>
      <c r="C203" s="95"/>
      <c r="D203" s="102"/>
      <c r="E203" s="103"/>
      <c r="F203" s="104">
        <f t="shared" si="22"/>
        <v>0</v>
      </c>
      <c r="G203" s="158">
        <f>SUM(F201:F203)</f>
        <v>0</v>
      </c>
    </row>
    <row r="204" spans="1:7" x14ac:dyDescent="0.2">
      <c r="A204" s="99"/>
      <c r="B204" s="124"/>
      <c r="C204" s="91"/>
      <c r="D204" s="107"/>
      <c r="E204" s="97"/>
      <c r="F204" s="97"/>
      <c r="G204" s="98"/>
    </row>
    <row r="205" spans="1:7" x14ac:dyDescent="0.2">
      <c r="A205" s="99">
        <v>6541</v>
      </c>
      <c r="B205" s="124" t="s">
        <v>173</v>
      </c>
      <c r="C205" s="95"/>
      <c r="D205" s="102"/>
      <c r="E205" s="103"/>
      <c r="F205" s="104">
        <f t="shared" si="22"/>
        <v>0</v>
      </c>
      <c r="G205" s="98"/>
    </row>
    <row r="206" spans="1:7" x14ac:dyDescent="0.2">
      <c r="A206" s="99"/>
      <c r="C206" s="95"/>
      <c r="D206" s="102"/>
      <c r="E206" s="103"/>
      <c r="F206" s="104">
        <f t="shared" si="22"/>
        <v>0</v>
      </c>
      <c r="G206" s="98"/>
    </row>
    <row r="207" spans="1:7" x14ac:dyDescent="0.2">
      <c r="A207" s="99"/>
      <c r="C207" s="95"/>
      <c r="D207" s="102"/>
      <c r="E207" s="103"/>
      <c r="F207" s="104">
        <f t="shared" si="22"/>
        <v>0</v>
      </c>
      <c r="G207" s="98"/>
    </row>
    <row r="208" spans="1:7" ht="13.5" thickBot="1" x14ac:dyDescent="0.25">
      <c r="A208" s="99"/>
      <c r="C208" s="95"/>
      <c r="D208" s="102"/>
      <c r="E208" s="103"/>
      <c r="F208" s="245">
        <f t="shared" si="22"/>
        <v>0</v>
      </c>
      <c r="G208" s="158">
        <f>SUM(F205:F208)</f>
        <v>0</v>
      </c>
    </row>
    <row r="209" spans="1:7" x14ac:dyDescent="0.2">
      <c r="A209" s="99"/>
      <c r="B209" s="109" t="s">
        <v>92</v>
      </c>
      <c r="C209" s="110"/>
      <c r="D209" s="110"/>
      <c r="E209" s="111"/>
      <c r="F209" s="97"/>
      <c r="G209" s="98"/>
    </row>
    <row r="210" spans="1:7" x14ac:dyDescent="0.2">
      <c r="A210" s="99"/>
      <c r="B210" s="261"/>
      <c r="C210" s="262"/>
      <c r="D210" s="262"/>
      <c r="E210" s="263"/>
      <c r="F210" s="97"/>
      <c r="G210" s="98"/>
    </row>
    <row r="211" spans="1:7" x14ac:dyDescent="0.2">
      <c r="A211" s="99"/>
      <c r="B211" s="261"/>
      <c r="C211" s="262"/>
      <c r="D211" s="262"/>
      <c r="E211" s="263"/>
      <c r="F211" s="97"/>
      <c r="G211" s="98"/>
    </row>
    <row r="212" spans="1:7" ht="12.6" customHeight="1" x14ac:dyDescent="0.2">
      <c r="A212" s="99"/>
      <c r="B212" s="261"/>
      <c r="C212" s="262"/>
      <c r="D212" s="262"/>
      <c r="E212" s="263"/>
      <c r="F212" s="97"/>
      <c r="G212" s="98"/>
    </row>
    <row r="213" spans="1:7" ht="24.6" customHeight="1" x14ac:dyDescent="0.2">
      <c r="A213" s="99"/>
      <c r="B213" s="135"/>
      <c r="C213" s="240"/>
      <c r="D213" s="240"/>
      <c r="E213" s="241"/>
      <c r="F213" s="97"/>
      <c r="G213" s="98"/>
    </row>
    <row r="214" spans="1:7" ht="27" customHeight="1" thickBot="1" x14ac:dyDescent="0.25">
      <c r="A214" s="99"/>
      <c r="B214" s="242"/>
      <c r="C214" s="240"/>
      <c r="D214" s="240"/>
      <c r="E214" s="241"/>
      <c r="F214" s="97"/>
      <c r="G214" s="98"/>
    </row>
    <row r="215" spans="1:7" ht="24" customHeight="1" thickBot="1" x14ac:dyDescent="0.25">
      <c r="A215" s="99"/>
      <c r="B215" s="161"/>
      <c r="C215" s="162"/>
      <c r="D215" s="163"/>
      <c r="E215" s="164" t="s">
        <v>135</v>
      </c>
      <c r="F215" s="116"/>
      <c r="G215" s="155">
        <f>SUM(G164:G208)</f>
        <v>0</v>
      </c>
    </row>
    <row r="216" spans="1:7" ht="26.25" customHeight="1" x14ac:dyDescent="0.2">
      <c r="A216" s="118">
        <v>800</v>
      </c>
      <c r="B216" s="165" t="s">
        <v>136</v>
      </c>
      <c r="C216" s="119"/>
      <c r="D216" s="119"/>
      <c r="E216" s="166"/>
      <c r="F216" s="121"/>
      <c r="G216" s="98"/>
    </row>
    <row r="217" spans="1:7" ht="38.25" customHeight="1" x14ac:dyDescent="0.2">
      <c r="A217" s="99"/>
      <c r="C217" s="95"/>
      <c r="D217" s="95"/>
      <c r="E217" s="143"/>
      <c r="F217" s="246"/>
      <c r="G217" s="98"/>
    </row>
    <row r="218" spans="1:7" x14ac:dyDescent="0.2">
      <c r="A218" s="99">
        <v>810</v>
      </c>
      <c r="B218" s="124" t="s">
        <v>137</v>
      </c>
      <c r="C218" s="95"/>
      <c r="D218" s="141"/>
      <c r="E218" s="142"/>
      <c r="F218" s="247">
        <f>SUM(D218*E218)</f>
        <v>0</v>
      </c>
      <c r="G218" s="98"/>
    </row>
    <row r="219" spans="1:7" x14ac:dyDescent="0.2">
      <c r="A219" s="99"/>
      <c r="B219" s="124"/>
      <c r="C219" s="95"/>
      <c r="D219" s="141"/>
      <c r="E219" s="142"/>
      <c r="F219" s="247">
        <f t="shared" ref="F219:F221" si="23">SUM(D219*E219)</f>
        <v>0</v>
      </c>
      <c r="G219" s="98"/>
    </row>
    <row r="220" spans="1:7" x14ac:dyDescent="0.2">
      <c r="A220" s="99"/>
      <c r="B220" s="124"/>
      <c r="C220" s="95"/>
      <c r="D220" s="141"/>
      <c r="E220" s="142"/>
      <c r="F220" s="247">
        <f t="shared" si="23"/>
        <v>0</v>
      </c>
      <c r="G220" s="98"/>
    </row>
    <row r="221" spans="1:7" ht="13.5" thickBot="1" x14ac:dyDescent="0.25">
      <c r="A221" s="99"/>
      <c r="B221" s="124"/>
      <c r="C221" s="95"/>
      <c r="D221" s="141"/>
      <c r="E221" s="142"/>
      <c r="F221" s="247">
        <f t="shared" si="23"/>
        <v>0</v>
      </c>
      <c r="G221" s="158">
        <f>SUM(F218:F221)</f>
        <v>0</v>
      </c>
    </row>
    <row r="222" spans="1:7" x14ac:dyDescent="0.2">
      <c r="A222" s="99"/>
      <c r="B222" s="124"/>
      <c r="C222" s="95"/>
      <c r="D222" s="95"/>
      <c r="E222" s="143"/>
      <c r="F222" s="248"/>
      <c r="G222" s="98"/>
    </row>
    <row r="223" spans="1:7" x14ac:dyDescent="0.2">
      <c r="A223" s="99">
        <v>890</v>
      </c>
      <c r="B223" s="124" t="s">
        <v>138</v>
      </c>
      <c r="C223" s="95"/>
      <c r="D223" s="141"/>
      <c r="E223" s="142"/>
      <c r="F223" s="247">
        <f>SUM(D223*E223)</f>
        <v>0</v>
      </c>
      <c r="G223" s="98"/>
    </row>
    <row r="224" spans="1:7" x14ac:dyDescent="0.2">
      <c r="A224" s="99"/>
      <c r="B224" s="124"/>
      <c r="C224" s="95"/>
      <c r="D224" s="141"/>
      <c r="E224" s="142"/>
      <c r="F224" s="247">
        <f t="shared" ref="F224:F226" si="24">SUM(D224*E224)</f>
        <v>0</v>
      </c>
      <c r="G224" s="98"/>
    </row>
    <row r="225" spans="1:7" x14ac:dyDescent="0.2">
      <c r="A225" s="99"/>
      <c r="B225" s="124"/>
      <c r="C225" s="95"/>
      <c r="D225" s="141"/>
      <c r="E225" s="142"/>
      <c r="F225" s="247">
        <f t="shared" si="24"/>
        <v>0</v>
      </c>
      <c r="G225" s="98"/>
    </row>
    <row r="226" spans="1:7" ht="13.5" thickBot="1" x14ac:dyDescent="0.25">
      <c r="A226" s="99"/>
      <c r="B226" s="124"/>
      <c r="C226" s="95"/>
      <c r="D226" s="141"/>
      <c r="E226" s="142"/>
      <c r="F226" s="247">
        <f t="shared" si="24"/>
        <v>0</v>
      </c>
      <c r="G226" s="158">
        <f>SUM(F223:F226)</f>
        <v>0</v>
      </c>
    </row>
    <row r="227" spans="1:7" x14ac:dyDescent="0.2">
      <c r="A227" s="99"/>
      <c r="B227" s="124"/>
      <c r="C227" s="95"/>
      <c r="D227" s="95"/>
      <c r="E227" s="143"/>
      <c r="F227" s="248"/>
      <c r="G227" s="98"/>
    </row>
    <row r="228" spans="1:7" x14ac:dyDescent="0.2">
      <c r="A228" s="99" t="s">
        <v>139</v>
      </c>
      <c r="B228" s="100" t="s">
        <v>126</v>
      </c>
      <c r="C228" s="95"/>
      <c r="D228" s="141"/>
      <c r="E228" s="142"/>
      <c r="F228" s="247">
        <f>SUM(D228*E228)</f>
        <v>0</v>
      </c>
      <c r="G228" s="98"/>
    </row>
    <row r="229" spans="1:7" x14ac:dyDescent="0.2">
      <c r="A229" s="99"/>
      <c r="B229" s="124"/>
      <c r="C229" s="95"/>
      <c r="D229" s="141"/>
      <c r="E229" s="142"/>
      <c r="F229" s="247">
        <f t="shared" ref="F229:F231" si="25">SUM(D229*E229)</f>
        <v>0</v>
      </c>
      <c r="G229" s="98"/>
    </row>
    <row r="230" spans="1:7" x14ac:dyDescent="0.2">
      <c r="A230" s="99"/>
      <c r="B230" s="124"/>
      <c r="C230" s="95"/>
      <c r="D230" s="141"/>
      <c r="E230" s="142"/>
      <c r="F230" s="247">
        <f t="shared" si="25"/>
        <v>0</v>
      </c>
      <c r="G230" s="98"/>
    </row>
    <row r="231" spans="1:7" ht="13.5" thickBot="1" x14ac:dyDescent="0.25">
      <c r="A231" s="99"/>
      <c r="C231" s="95"/>
      <c r="D231" s="141"/>
      <c r="E231" s="142"/>
      <c r="F231" s="247">
        <f t="shared" si="25"/>
        <v>0</v>
      </c>
      <c r="G231" s="158">
        <f>SUM(F228:F231)</f>
        <v>0</v>
      </c>
    </row>
    <row r="232" spans="1:7" x14ac:dyDescent="0.2">
      <c r="A232" s="99"/>
      <c r="C232" s="95"/>
      <c r="D232" s="95"/>
      <c r="E232" s="143"/>
      <c r="F232" s="246"/>
      <c r="G232" s="98"/>
    </row>
    <row r="233" spans="1:7" ht="13.5" thickBot="1" x14ac:dyDescent="0.25">
      <c r="A233" s="99"/>
      <c r="C233" s="128"/>
      <c r="D233" s="95"/>
      <c r="E233" s="143"/>
      <c r="F233" s="249"/>
      <c r="G233" s="131"/>
    </row>
    <row r="234" spans="1:7" x14ac:dyDescent="0.2">
      <c r="A234" s="99"/>
      <c r="B234" s="167" t="s">
        <v>92</v>
      </c>
      <c r="C234" s="168"/>
      <c r="D234" s="168"/>
      <c r="E234" s="169"/>
      <c r="F234" s="97"/>
      <c r="G234" s="98"/>
    </row>
    <row r="235" spans="1:7" x14ac:dyDescent="0.2">
      <c r="A235" s="99"/>
      <c r="B235" s="135"/>
      <c r="C235" s="240"/>
      <c r="D235" s="240"/>
      <c r="E235" s="241"/>
      <c r="F235" s="97"/>
      <c r="G235" s="98"/>
    </row>
    <row r="236" spans="1:7" x14ac:dyDescent="0.2">
      <c r="A236" s="99"/>
      <c r="B236" s="242"/>
      <c r="C236" s="240"/>
      <c r="D236" s="240"/>
      <c r="E236" s="241"/>
      <c r="F236" s="97"/>
      <c r="G236" s="98"/>
    </row>
    <row r="237" spans="1:7" ht="13.5" thickBot="1" x14ac:dyDescent="0.25">
      <c r="A237" s="99"/>
      <c r="B237" s="242"/>
      <c r="C237" s="240"/>
      <c r="D237" s="240"/>
      <c r="E237" s="241"/>
      <c r="F237" s="97"/>
      <c r="G237" s="98"/>
    </row>
    <row r="238" spans="1:7" ht="30" customHeight="1" thickBot="1" x14ac:dyDescent="0.25">
      <c r="A238" s="99"/>
      <c r="B238" s="170"/>
      <c r="C238" s="127"/>
      <c r="D238" s="127"/>
      <c r="E238" s="171" t="s">
        <v>140</v>
      </c>
      <c r="F238" s="116"/>
      <c r="G238" s="116">
        <f>SUM(G219:G236)</f>
        <v>0</v>
      </c>
    </row>
    <row r="239" spans="1:7" ht="13.5" customHeight="1" thickBot="1" x14ac:dyDescent="0.25">
      <c r="A239" s="172" t="s">
        <v>141</v>
      </c>
      <c r="B239" s="173"/>
      <c r="C239" s="174"/>
      <c r="D239" s="173"/>
      <c r="E239" s="175"/>
      <c r="F239" s="176">
        <f>F29+F88+F104+F117+F163+F215+F238</f>
        <v>0</v>
      </c>
      <c r="G239" s="176">
        <f>G238+G215+G163+G117+G104+G88+G29</f>
        <v>0</v>
      </c>
    </row>
    <row r="240" spans="1:7" ht="13.5" thickBot="1" x14ac:dyDescent="0.25">
      <c r="A240" s="177" t="s">
        <v>142</v>
      </c>
      <c r="B240" s="178"/>
      <c r="C240" s="179"/>
      <c r="D240" s="180"/>
      <c r="E240" s="181"/>
      <c r="F240" s="182"/>
      <c r="G240" s="183">
        <f>IF(C240=0,0,((G239-(G239/(1+C240)))))</f>
        <v>0</v>
      </c>
    </row>
    <row r="241" spans="1:8" x14ac:dyDescent="0.2">
      <c r="A241" s="118">
        <v>700</v>
      </c>
      <c r="B241" s="147" t="s">
        <v>143</v>
      </c>
      <c r="C241" s="150"/>
      <c r="D241" s="119"/>
      <c r="E241" s="184"/>
      <c r="F241" s="234"/>
      <c r="G241" s="98"/>
    </row>
    <row r="242" spans="1:8" x14ac:dyDescent="0.2">
      <c r="A242" s="99"/>
      <c r="C242" s="150"/>
      <c r="D242" s="95"/>
      <c r="E242" s="185"/>
      <c r="F242" s="232"/>
      <c r="G242" s="98"/>
    </row>
    <row r="243" spans="1:8" x14ac:dyDescent="0.2">
      <c r="A243" s="99">
        <v>730</v>
      </c>
      <c r="B243" s="124" t="s">
        <v>144</v>
      </c>
      <c r="C243" s="150"/>
      <c r="D243" s="141"/>
      <c r="E243" s="186"/>
      <c r="F243" s="231">
        <f t="shared" ref="F243" si="26">SUM(D243*E243)</f>
        <v>0</v>
      </c>
      <c r="G243" s="98"/>
    </row>
    <row r="244" spans="1:8" x14ac:dyDescent="0.2">
      <c r="A244" s="99"/>
      <c r="B244" s="124"/>
      <c r="C244" s="150"/>
      <c r="D244" s="95"/>
      <c r="E244" s="185"/>
      <c r="F244" s="232"/>
      <c r="G244" s="98"/>
    </row>
    <row r="245" spans="1:8" x14ac:dyDescent="0.2">
      <c r="A245" s="99" t="s">
        <v>145</v>
      </c>
      <c r="B245" s="187" t="s">
        <v>146</v>
      </c>
      <c r="C245" s="95"/>
      <c r="D245" s="141"/>
      <c r="E245" s="188"/>
      <c r="F245" s="231">
        <f t="shared" ref="F245" si="27">SUM(D245*E245)</f>
        <v>0</v>
      </c>
      <c r="G245" s="98"/>
    </row>
    <row r="246" spans="1:8" ht="13.5" thickBot="1" x14ac:dyDescent="0.25">
      <c r="A246" s="189"/>
      <c r="B246" s="190"/>
      <c r="C246" s="91"/>
      <c r="D246" s="114"/>
      <c r="E246" s="185"/>
      <c r="F246" s="232"/>
      <c r="G246" s="98"/>
    </row>
    <row r="247" spans="1:8" x14ac:dyDescent="0.2">
      <c r="A247" s="189"/>
      <c r="B247" s="191" t="s">
        <v>92</v>
      </c>
      <c r="C247" s="192"/>
      <c r="D247" s="192"/>
      <c r="E247" s="193"/>
      <c r="F247" s="232"/>
      <c r="G247" s="98"/>
    </row>
    <row r="248" spans="1:8" x14ac:dyDescent="0.2">
      <c r="A248" s="189"/>
      <c r="B248" s="257"/>
      <c r="C248"/>
      <c r="D248"/>
      <c r="E248" s="258"/>
      <c r="F248" s="232"/>
      <c r="G248" s="98"/>
    </row>
    <row r="249" spans="1:8" ht="13.5" thickBot="1" x14ac:dyDescent="0.25">
      <c r="A249" s="189"/>
      <c r="B249" s="259"/>
      <c r="C249"/>
      <c r="D249"/>
      <c r="E249" s="258"/>
      <c r="F249" s="232"/>
      <c r="G249" s="98"/>
    </row>
    <row r="250" spans="1:8" ht="13.5" thickBot="1" x14ac:dyDescent="0.25">
      <c r="A250" s="189"/>
      <c r="B250" s="194"/>
      <c r="C250" s="114"/>
      <c r="D250" s="114"/>
      <c r="E250" s="195" t="s">
        <v>147</v>
      </c>
      <c r="F250" s="235"/>
      <c r="G250" s="197">
        <f>SUM(F241:F245)</f>
        <v>0</v>
      </c>
    </row>
    <row r="251" spans="1:8" ht="34.5" customHeight="1" thickBot="1" x14ac:dyDescent="0.25">
      <c r="A251" s="170"/>
      <c r="B251" s="198"/>
      <c r="C251" s="199"/>
      <c r="D251" s="199"/>
      <c r="E251" s="200"/>
      <c r="F251" s="233"/>
      <c r="G251" s="131"/>
    </row>
    <row r="252" spans="1:8" x14ac:dyDescent="0.2">
      <c r="A252" s="99" t="s">
        <v>45</v>
      </c>
      <c r="B252" s="124"/>
      <c r="C252" s="150"/>
      <c r="D252" s="141"/>
      <c r="E252" s="186"/>
      <c r="F252" s="231">
        <f t="shared" ref="F252:F255" si="28">SUM(D252*E252)</f>
        <v>0</v>
      </c>
      <c r="G252" s="98"/>
    </row>
    <row r="253" spans="1:8" x14ac:dyDescent="0.2">
      <c r="A253" s="99">
        <v>971</v>
      </c>
      <c r="B253" s="124" t="s">
        <v>148</v>
      </c>
      <c r="C253" s="150"/>
      <c r="D253" s="141"/>
      <c r="E253" s="186"/>
      <c r="F253" s="231">
        <f t="shared" si="28"/>
        <v>0</v>
      </c>
      <c r="G253" s="98"/>
    </row>
    <row r="254" spans="1:8" x14ac:dyDescent="0.2">
      <c r="A254" s="99">
        <v>972</v>
      </c>
      <c r="B254" s="124" t="s">
        <v>149</v>
      </c>
      <c r="C254" s="150"/>
      <c r="D254" s="141"/>
      <c r="E254" s="186"/>
      <c r="F254" s="231">
        <f t="shared" si="28"/>
        <v>0</v>
      </c>
      <c r="G254" s="98"/>
    </row>
    <row r="255" spans="1:8" ht="13.5" thickBot="1" x14ac:dyDescent="0.25">
      <c r="A255" s="99">
        <v>973</v>
      </c>
      <c r="B255" s="127" t="s">
        <v>150</v>
      </c>
      <c r="C255" s="150"/>
      <c r="D255" s="141"/>
      <c r="E255" s="186"/>
      <c r="F255" s="231">
        <f t="shared" si="28"/>
        <v>0</v>
      </c>
      <c r="G255" s="158">
        <f>SUM(F251:F255)</f>
        <v>0</v>
      </c>
      <c r="H255" s="201"/>
    </row>
    <row r="256" spans="1:8" x14ac:dyDescent="0.2">
      <c r="A256" s="99"/>
      <c r="B256" s="132" t="s">
        <v>92</v>
      </c>
      <c r="C256" s="133"/>
      <c r="D256" s="133"/>
      <c r="E256" s="134"/>
      <c r="F256" s="97"/>
      <c r="G256" s="98"/>
    </row>
    <row r="257" spans="1:7" x14ac:dyDescent="0.2">
      <c r="A257" s="99"/>
      <c r="B257" s="135"/>
      <c r="C257" s="237"/>
      <c r="D257" s="237"/>
      <c r="E257" s="238"/>
      <c r="F257" s="97"/>
      <c r="G257" s="98"/>
    </row>
    <row r="258" spans="1:7" x14ac:dyDescent="0.2">
      <c r="A258" s="99"/>
      <c r="B258" s="239"/>
      <c r="C258" s="237"/>
      <c r="D258" s="237"/>
      <c r="E258" s="238"/>
      <c r="F258" s="97"/>
      <c r="G258" s="98"/>
    </row>
    <row r="259" spans="1:7" x14ac:dyDescent="0.2">
      <c r="A259" s="99"/>
      <c r="B259" s="239"/>
      <c r="C259" s="237"/>
      <c r="D259" s="237"/>
      <c r="E259" s="238"/>
      <c r="F259" s="97"/>
      <c r="G259" s="98"/>
    </row>
    <row r="260" spans="1:7" ht="34.5" customHeight="1" thickBot="1" x14ac:dyDescent="0.25">
      <c r="A260" s="99"/>
      <c r="B260" s="135"/>
      <c r="C260" s="202"/>
      <c r="D260" s="202"/>
      <c r="E260" s="203"/>
      <c r="F260" s="97"/>
      <c r="G260" s="98"/>
    </row>
    <row r="261" spans="1:7" ht="27" customHeight="1" thickBot="1" x14ac:dyDescent="0.25">
      <c r="A261" s="112"/>
      <c r="B261" s="127"/>
      <c r="C261" s="127"/>
      <c r="D261" s="127"/>
      <c r="E261" s="138" t="s">
        <v>151</v>
      </c>
      <c r="F261" s="116"/>
      <c r="G261" s="116">
        <f>SUM(F252:F255)</f>
        <v>0</v>
      </c>
    </row>
    <row r="262" spans="1:7" ht="13.5" thickBot="1" x14ac:dyDescent="0.25">
      <c r="A262" s="204"/>
      <c r="B262" s="204"/>
      <c r="C262" s="204"/>
      <c r="D262" s="204"/>
      <c r="E262" s="205" t="s">
        <v>152</v>
      </c>
      <c r="F262" s="206"/>
      <c r="G262" s="206">
        <f>G239+G240+G250+G261</f>
        <v>0</v>
      </c>
    </row>
    <row r="263" spans="1:7" ht="13.5" thickTop="1" x14ac:dyDescent="0.2"/>
  </sheetData>
  <printOptions headings="1" gridLines="1"/>
  <pageMargins left="0.25" right="0.25" top="0.75" bottom="0.75" header="0.3" footer="0.3"/>
  <pageSetup scale="89" orientation="portrait" r:id="rId1"/>
  <headerFooter alignWithMargins="0">
    <oddHeader xml:space="preserve">&amp;CNevada Department of Education
&amp;KFF0000Instruction&amp;K000000
</oddHeader>
    <oddFooter>&amp;CPage &amp;P of &amp;N</oddFooter>
  </headerFooter>
  <rowBreaks count="4" manualBreakCount="4">
    <brk id="88" max="16383" man="1"/>
    <brk id="117" max="16383" man="1"/>
    <brk id="163" max="16383" man="1"/>
    <brk id="21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sheetPr>
  <dimension ref="A1:I320"/>
  <sheetViews>
    <sheetView zoomScaleNormal="100" workbookViewId="0">
      <pane ySplit="6" topLeftCell="A7" activePane="bottomLeft" state="frozen"/>
      <selection activeCell="H16" sqref="H16"/>
      <selection pane="bottomLeft" activeCell="J27" sqref="J27"/>
    </sheetView>
  </sheetViews>
  <sheetFormatPr defaultColWidth="9.140625" defaultRowHeight="12.75" x14ac:dyDescent="0.2"/>
  <cols>
    <col min="1" max="1" width="12.7109375" style="2" customWidth="1"/>
    <col min="2" max="2" width="29" style="2" customWidth="1"/>
    <col min="3" max="3" width="8.140625" style="2" customWidth="1"/>
    <col min="4" max="4" width="10.7109375" style="2" customWidth="1"/>
    <col min="5" max="5" width="19.140625" style="2" customWidth="1"/>
    <col min="6" max="6" width="13.42578125" style="80" customWidth="1"/>
    <col min="7" max="7" width="17.42578125" style="80" customWidth="1"/>
    <col min="8" max="8" width="12.28515625" style="2" bestFit="1" customWidth="1"/>
    <col min="9" max="16384" width="9.140625" style="2"/>
  </cols>
  <sheetData>
    <row r="1" spans="1:8" x14ac:dyDescent="0.2">
      <c r="A1" s="6" t="s">
        <v>0</v>
      </c>
      <c r="B1" s="12" t="str">
        <f>'Budget Expenditure Summary '!B1</f>
        <v>WASHOE COUNTY SCHOOL DISTRICT</v>
      </c>
      <c r="F1" s="4" t="s">
        <v>66</v>
      </c>
      <c r="G1" s="229" t="str">
        <f>'Budget Expenditure Summary '!E1</f>
        <v>24-241-16000</v>
      </c>
    </row>
    <row r="2" spans="1:8" x14ac:dyDescent="0.2">
      <c r="A2" s="4" t="s">
        <v>153</v>
      </c>
      <c r="B2" s="215">
        <f>'Budget Expenditure Summary '!E3</f>
        <v>0</v>
      </c>
      <c r="C2" s="7"/>
      <c r="F2" s="4" t="s">
        <v>67</v>
      </c>
      <c r="G2" s="213" t="str">
        <f>'Budget Expenditure Summary '!E4</f>
        <v>2023-24</v>
      </c>
      <c r="H2" s="81"/>
    </row>
    <row r="3" spans="1:8" x14ac:dyDescent="0.2">
      <c r="A3" s="4"/>
      <c r="B3" s="6"/>
      <c r="C3" s="6"/>
      <c r="H3" s="81"/>
    </row>
    <row r="4" spans="1:8" s="7" customFormat="1" x14ac:dyDescent="0.2">
      <c r="F4" s="82"/>
      <c r="G4" s="82"/>
    </row>
    <row r="5" spans="1:8" ht="13.5" thickBot="1" x14ac:dyDescent="0.25">
      <c r="A5" s="7" t="s">
        <v>68</v>
      </c>
      <c r="B5" s="7" t="s">
        <v>69</v>
      </c>
      <c r="C5" s="7" t="s">
        <v>70</v>
      </c>
      <c r="D5" s="7" t="s">
        <v>71</v>
      </c>
      <c r="E5" s="7" t="s">
        <v>72</v>
      </c>
      <c r="F5" s="82" t="s">
        <v>73</v>
      </c>
    </row>
    <row r="6" spans="1:8" ht="27.75" customHeight="1" thickTop="1" thickBot="1" x14ac:dyDescent="0.25">
      <c r="A6" s="83" t="s">
        <v>74</v>
      </c>
      <c r="B6" s="84" t="s">
        <v>75</v>
      </c>
      <c r="C6" s="85" t="s">
        <v>76</v>
      </c>
      <c r="D6" s="84" t="s">
        <v>77</v>
      </c>
      <c r="E6" s="85" t="s">
        <v>78</v>
      </c>
      <c r="F6" s="86" t="s">
        <v>79</v>
      </c>
      <c r="G6" s="87" t="s">
        <v>80</v>
      </c>
    </row>
    <row r="7" spans="1:8" ht="13.5" thickTop="1" x14ac:dyDescent="0.2">
      <c r="A7" s="88">
        <v>100</v>
      </c>
      <c r="B7" s="89" t="s">
        <v>81</v>
      </c>
      <c r="C7" s="90"/>
      <c r="D7" s="91"/>
      <c r="E7" s="92"/>
      <c r="F7" s="93"/>
      <c r="G7" s="94"/>
    </row>
    <row r="8" spans="1:8" x14ac:dyDescent="0.2">
      <c r="A8" s="88"/>
      <c r="B8" s="89"/>
      <c r="C8" s="95"/>
      <c r="D8" s="91"/>
      <c r="E8" s="96"/>
      <c r="F8" s="97"/>
      <c r="G8" s="98"/>
    </row>
    <row r="9" spans="1:8" x14ac:dyDescent="0.2">
      <c r="A9" s="99"/>
      <c r="B9" s="100" t="s">
        <v>82</v>
      </c>
      <c r="C9" s="101">
        <v>1</v>
      </c>
      <c r="D9" s="102">
        <v>7</v>
      </c>
      <c r="E9" s="103">
        <v>76861</v>
      </c>
      <c r="F9" s="231">
        <f>SUM(C9*D9*E9)</f>
        <v>538027</v>
      </c>
      <c r="G9" s="98"/>
    </row>
    <row r="10" spans="1:8" x14ac:dyDescent="0.2">
      <c r="A10" s="99"/>
      <c r="B10" s="100" t="s">
        <v>83</v>
      </c>
      <c r="C10" s="101">
        <v>1</v>
      </c>
      <c r="D10" s="102">
        <v>2</v>
      </c>
      <c r="E10" s="103">
        <v>87850</v>
      </c>
      <c r="F10" s="104">
        <f t="shared" ref="F10:F14" si="0">SUM(C10*D10*E10)</f>
        <v>175700</v>
      </c>
      <c r="G10" s="98"/>
    </row>
    <row r="11" spans="1:8" x14ac:dyDescent="0.2">
      <c r="A11" s="99"/>
      <c r="B11" s="100" t="s">
        <v>181</v>
      </c>
      <c r="C11" s="101">
        <v>1</v>
      </c>
      <c r="D11" s="102">
        <v>4</v>
      </c>
      <c r="E11" s="103">
        <v>84906.23</v>
      </c>
      <c r="F11" s="104">
        <f>C11*E11*D11</f>
        <v>339624.92</v>
      </c>
      <c r="G11" s="98"/>
    </row>
    <row r="12" spans="1:8" x14ac:dyDescent="0.2">
      <c r="A12" s="99"/>
      <c r="B12" s="100" t="s">
        <v>84</v>
      </c>
      <c r="C12" s="101">
        <v>1</v>
      </c>
      <c r="D12" s="102">
        <v>20</v>
      </c>
      <c r="E12" s="103">
        <v>125</v>
      </c>
      <c r="F12" s="104">
        <f t="shared" si="0"/>
        <v>2500</v>
      </c>
      <c r="G12" s="98"/>
    </row>
    <row r="13" spans="1:8" x14ac:dyDescent="0.2">
      <c r="A13" s="99"/>
      <c r="B13" s="100" t="s">
        <v>85</v>
      </c>
      <c r="C13" s="101">
        <v>1</v>
      </c>
      <c r="D13" s="102">
        <v>2</v>
      </c>
      <c r="E13" s="103">
        <v>58146.5</v>
      </c>
      <c r="F13" s="104">
        <f t="shared" si="0"/>
        <v>116293</v>
      </c>
      <c r="G13" s="98"/>
    </row>
    <row r="14" spans="1:8" x14ac:dyDescent="0.2">
      <c r="A14" s="99"/>
      <c r="B14" s="100" t="s">
        <v>180</v>
      </c>
      <c r="C14" s="101">
        <v>1</v>
      </c>
      <c r="D14" s="102">
        <v>1</v>
      </c>
      <c r="E14" s="103">
        <v>136353</v>
      </c>
      <c r="F14" s="104">
        <f t="shared" si="0"/>
        <v>136353</v>
      </c>
      <c r="G14" s="98"/>
    </row>
    <row r="15" spans="1:8" x14ac:dyDescent="0.2">
      <c r="A15" s="99"/>
      <c r="B15" s="252" t="s">
        <v>187</v>
      </c>
      <c r="C15" s="101">
        <v>1</v>
      </c>
      <c r="D15" s="102">
        <v>2</v>
      </c>
      <c r="E15" s="103">
        <v>300</v>
      </c>
      <c r="F15" s="104">
        <f t="shared" ref="F15:F17" si="1">SUM(E15*C15*D15)</f>
        <v>600</v>
      </c>
      <c r="G15" s="98"/>
    </row>
    <row r="16" spans="1:8" x14ac:dyDescent="0.2">
      <c r="A16" s="99"/>
      <c r="B16" s="100" t="s">
        <v>88</v>
      </c>
      <c r="C16" s="101"/>
      <c r="D16" s="102"/>
      <c r="E16" s="103"/>
      <c r="F16" s="104">
        <f t="shared" si="1"/>
        <v>0</v>
      </c>
      <c r="G16" s="98"/>
    </row>
    <row r="17" spans="1:7" x14ac:dyDescent="0.2">
      <c r="A17" s="99"/>
      <c r="B17" s="100" t="s">
        <v>89</v>
      </c>
      <c r="C17" s="101"/>
      <c r="D17" s="102"/>
      <c r="E17" s="103"/>
      <c r="F17" s="104">
        <f t="shared" si="1"/>
        <v>0</v>
      </c>
      <c r="G17" s="98"/>
    </row>
    <row r="18" spans="1:7" x14ac:dyDescent="0.2">
      <c r="A18" s="99"/>
      <c r="B18" s="100" t="s">
        <v>90</v>
      </c>
      <c r="C18" s="101"/>
      <c r="D18" s="102">
        <v>1250</v>
      </c>
      <c r="E18" s="251">
        <v>35</v>
      </c>
      <c r="F18" s="104">
        <v>43750</v>
      </c>
      <c r="G18" s="98"/>
    </row>
    <row r="19" spans="1:7" x14ac:dyDescent="0.2">
      <c r="A19" s="99"/>
      <c r="B19" s="100" t="s">
        <v>91</v>
      </c>
      <c r="C19" s="101"/>
      <c r="D19" s="102">
        <v>2600</v>
      </c>
      <c r="E19" s="251">
        <v>30</v>
      </c>
      <c r="F19" s="104">
        <v>78000</v>
      </c>
      <c r="G19" s="98"/>
    </row>
    <row r="20" spans="1:7" x14ac:dyDescent="0.2">
      <c r="A20" s="99"/>
      <c r="C20" s="106"/>
      <c r="D20" s="91"/>
      <c r="E20" s="253"/>
      <c r="F20" s="97"/>
      <c r="G20" s="98"/>
    </row>
    <row r="21" spans="1:7" x14ac:dyDescent="0.2">
      <c r="A21" s="99"/>
      <c r="B21" s="105"/>
      <c r="C21" s="106"/>
      <c r="D21" s="91"/>
      <c r="E21" s="107"/>
      <c r="F21" s="97"/>
      <c r="G21" s="98"/>
    </row>
    <row r="22" spans="1:7" x14ac:dyDescent="0.2">
      <c r="A22" s="99"/>
      <c r="B22" s="105"/>
      <c r="C22" s="106"/>
      <c r="D22" s="91"/>
      <c r="E22" s="107"/>
      <c r="F22" s="97"/>
      <c r="G22" s="98"/>
    </row>
    <row r="23" spans="1:7" ht="13.5" thickBot="1" x14ac:dyDescent="0.25">
      <c r="A23" s="99"/>
      <c r="B23" s="105"/>
      <c r="C23" s="108"/>
      <c r="D23" s="91"/>
      <c r="E23" s="96"/>
      <c r="F23" s="130"/>
      <c r="G23" s="131"/>
    </row>
    <row r="24" spans="1:7" x14ac:dyDescent="0.2">
      <c r="A24" s="99"/>
      <c r="B24" s="109" t="s">
        <v>92</v>
      </c>
      <c r="C24" s="110"/>
      <c r="D24" s="110"/>
      <c r="E24" s="110"/>
      <c r="F24" s="121"/>
      <c r="G24" s="98"/>
    </row>
    <row r="25" spans="1:7" ht="12.6" customHeight="1" x14ac:dyDescent="0.2">
      <c r="A25" s="216"/>
      <c r="B25" s="271"/>
      <c r="C25" s="272"/>
      <c r="D25" s="272"/>
      <c r="E25" s="273"/>
      <c r="F25" s="97"/>
      <c r="G25" s="98"/>
    </row>
    <row r="26" spans="1:7" ht="76.5" x14ac:dyDescent="0.2">
      <c r="A26" s="216"/>
      <c r="B26" s="239" t="s">
        <v>185</v>
      </c>
      <c r="C26" s="237"/>
      <c r="D26" s="237"/>
      <c r="E26" s="238"/>
      <c r="F26" s="97"/>
      <c r="G26" s="98"/>
    </row>
    <row r="27" spans="1:7" ht="153" x14ac:dyDescent="0.2">
      <c r="A27" s="216"/>
      <c r="B27" s="239" t="s">
        <v>197</v>
      </c>
      <c r="C27" s="237"/>
      <c r="D27" s="237"/>
      <c r="E27" s="238"/>
      <c r="F27" s="97"/>
      <c r="G27" s="98"/>
    </row>
    <row r="28" spans="1:7" ht="409.5" x14ac:dyDescent="0.2">
      <c r="A28" s="216"/>
      <c r="B28" s="239" t="s">
        <v>186</v>
      </c>
      <c r="C28" s="237"/>
      <c r="D28" s="237"/>
      <c r="E28" s="238"/>
      <c r="F28" s="97"/>
      <c r="G28" s="98"/>
    </row>
    <row r="29" spans="1:7" ht="33" customHeight="1" x14ac:dyDescent="0.2">
      <c r="A29" s="216"/>
      <c r="B29" s="274"/>
      <c r="C29" s="275"/>
      <c r="D29" s="275"/>
      <c r="E29" s="276"/>
      <c r="F29" s="97"/>
      <c r="G29" s="98"/>
    </row>
    <row r="30" spans="1:7" ht="13.5" thickBot="1" x14ac:dyDescent="0.25">
      <c r="A30" s="99"/>
      <c r="B30" s="135"/>
      <c r="C30" s="202"/>
      <c r="D30" s="202"/>
      <c r="E30" s="202"/>
      <c r="F30" s="130"/>
      <c r="G30" s="98"/>
    </row>
    <row r="31" spans="1:7" ht="13.5" thickBot="1" x14ac:dyDescent="0.25">
      <c r="A31" s="112"/>
      <c r="B31" s="113"/>
      <c r="C31" s="114"/>
      <c r="D31" s="114"/>
      <c r="E31" s="115" t="s">
        <v>93</v>
      </c>
      <c r="F31" s="116"/>
      <c r="G31" s="117">
        <f>SUM(F9:F19)</f>
        <v>1430847.92</v>
      </c>
    </row>
    <row r="32" spans="1:7" x14ac:dyDescent="0.2">
      <c r="A32" s="118">
        <v>200</v>
      </c>
      <c r="B32" s="6" t="s">
        <v>94</v>
      </c>
      <c r="C32" s="119"/>
      <c r="D32" s="91"/>
      <c r="E32" s="120"/>
      <c r="F32" s="121"/>
      <c r="G32" s="98"/>
    </row>
    <row r="33" spans="1:8" x14ac:dyDescent="0.2">
      <c r="A33" s="99"/>
      <c r="B33" s="6" t="s">
        <v>177</v>
      </c>
      <c r="C33" s="95"/>
      <c r="D33" s="91"/>
      <c r="E33" s="122"/>
      <c r="F33" s="123"/>
      <c r="G33" s="98"/>
    </row>
    <row r="34" spans="1:8" x14ac:dyDescent="0.2">
      <c r="A34" s="99"/>
      <c r="B34" s="124" t="s">
        <v>95</v>
      </c>
      <c r="C34" s="125"/>
      <c r="D34" s="225">
        <v>9420</v>
      </c>
      <c r="E34" s="126">
        <v>12</v>
      </c>
      <c r="F34" s="231">
        <f>D34*E34</f>
        <v>113040</v>
      </c>
      <c r="G34" s="98"/>
    </row>
    <row r="35" spans="1:8" x14ac:dyDescent="0.2">
      <c r="A35" s="99"/>
      <c r="B35" s="124" t="s">
        <v>96</v>
      </c>
      <c r="C35" s="125"/>
      <c r="D35" s="225">
        <v>80</v>
      </c>
      <c r="E35" s="126">
        <v>11</v>
      </c>
      <c r="F35" s="231">
        <f t="shared" ref="F35:F57" si="2">D35*E35</f>
        <v>880</v>
      </c>
      <c r="G35" s="98"/>
    </row>
    <row r="36" spans="1:8" x14ac:dyDescent="0.2">
      <c r="A36" s="99"/>
      <c r="B36" s="124" t="s">
        <v>97</v>
      </c>
      <c r="C36" s="125"/>
      <c r="D36" s="225">
        <v>500</v>
      </c>
      <c r="E36" s="126">
        <v>1</v>
      </c>
      <c r="F36" s="231">
        <f t="shared" si="2"/>
        <v>500</v>
      </c>
      <c r="G36" s="98"/>
    </row>
    <row r="37" spans="1:8" x14ac:dyDescent="0.2">
      <c r="A37" s="99"/>
      <c r="B37" s="124" t="s">
        <v>98</v>
      </c>
      <c r="C37" s="125"/>
      <c r="D37" s="226">
        <v>2E-3</v>
      </c>
      <c r="E37" s="126">
        <v>136353</v>
      </c>
      <c r="F37" s="231">
        <f t="shared" si="2"/>
        <v>272.70600000000002</v>
      </c>
      <c r="G37" s="98"/>
    </row>
    <row r="38" spans="1:8" x14ac:dyDescent="0.2">
      <c r="A38" s="99"/>
      <c r="B38" s="124" t="s">
        <v>99</v>
      </c>
      <c r="C38" s="125"/>
      <c r="D38" s="226">
        <v>6.2E-2</v>
      </c>
      <c r="E38" s="126"/>
      <c r="F38" s="231">
        <f t="shared" si="2"/>
        <v>0</v>
      </c>
      <c r="G38" s="98"/>
    </row>
    <row r="39" spans="1:8" x14ac:dyDescent="0.2">
      <c r="A39" s="99"/>
      <c r="B39" s="224" t="s">
        <v>165</v>
      </c>
      <c r="C39" s="125"/>
      <c r="D39" s="226">
        <v>0.33500000000000002</v>
      </c>
      <c r="E39" s="126">
        <v>914893</v>
      </c>
      <c r="F39" s="231">
        <f t="shared" si="2"/>
        <v>306489.15500000003</v>
      </c>
      <c r="G39" s="98"/>
    </row>
    <row r="40" spans="1:8" x14ac:dyDescent="0.2">
      <c r="A40" s="99"/>
      <c r="B40" s="224" t="s">
        <v>166</v>
      </c>
      <c r="C40" s="125"/>
      <c r="D40" s="226">
        <v>0.17499999999999999</v>
      </c>
      <c r="E40" s="126">
        <f>600+51480</f>
        <v>52080</v>
      </c>
      <c r="F40" s="231">
        <f t="shared" si="2"/>
        <v>9114</v>
      </c>
      <c r="G40" s="98"/>
    </row>
    <row r="41" spans="1:8" x14ac:dyDescent="0.2">
      <c r="A41" s="99"/>
      <c r="B41" s="124" t="s">
        <v>100</v>
      </c>
      <c r="C41" s="125"/>
      <c r="D41" s="226">
        <v>1.4500000000000001E-2</v>
      </c>
      <c r="E41" s="126">
        <v>966973</v>
      </c>
      <c r="F41" s="231">
        <f t="shared" si="2"/>
        <v>14021.1085</v>
      </c>
      <c r="G41" s="98"/>
    </row>
    <row r="42" spans="1:8" x14ac:dyDescent="0.2">
      <c r="A42" s="99"/>
      <c r="B42" s="124" t="s">
        <v>101</v>
      </c>
      <c r="C42" s="125"/>
      <c r="D42" s="226">
        <v>4.0000000000000001E-3</v>
      </c>
      <c r="E42" s="126">
        <v>966973</v>
      </c>
      <c r="F42" s="231">
        <f t="shared" si="2"/>
        <v>3867.8920000000003</v>
      </c>
      <c r="G42" s="98"/>
    </row>
    <row r="43" spans="1:8" x14ac:dyDescent="0.2">
      <c r="A43" s="99"/>
      <c r="B43" s="124" t="s">
        <v>102</v>
      </c>
      <c r="C43" s="125"/>
      <c r="D43" s="225">
        <v>329</v>
      </c>
      <c r="E43" s="126">
        <v>12</v>
      </c>
      <c r="F43" s="231">
        <f t="shared" si="2"/>
        <v>3948</v>
      </c>
      <c r="G43" s="98"/>
    </row>
    <row r="44" spans="1:8" x14ac:dyDescent="0.2">
      <c r="A44" s="99"/>
      <c r="B44" s="124" t="s">
        <v>103</v>
      </c>
      <c r="C44" s="125"/>
      <c r="D44" s="227"/>
      <c r="E44" s="126"/>
      <c r="F44" s="231"/>
      <c r="G44" s="98"/>
      <c r="H44" s="80">
        <f>SUM(F34:F44)</f>
        <v>452132.8615</v>
      </c>
    </row>
    <row r="45" spans="1:8" x14ac:dyDescent="0.2">
      <c r="A45" s="99"/>
      <c r="B45" s="124"/>
      <c r="C45" s="125"/>
      <c r="D45" s="230"/>
      <c r="E45" s="126"/>
      <c r="F45" s="231"/>
      <c r="G45" s="98"/>
      <c r="H45" s="80"/>
    </row>
    <row r="46" spans="1:8" x14ac:dyDescent="0.2">
      <c r="A46" s="99"/>
      <c r="B46" s="250" t="s">
        <v>178</v>
      </c>
      <c r="C46" s="125"/>
      <c r="D46" s="230"/>
      <c r="E46" s="126"/>
      <c r="F46" s="231"/>
      <c r="G46" s="98"/>
    </row>
    <row r="47" spans="1:8" x14ac:dyDescent="0.2">
      <c r="A47" s="99"/>
      <c r="B47" s="124" t="s">
        <v>95</v>
      </c>
      <c r="C47" s="125"/>
      <c r="D47" s="225">
        <v>9420</v>
      </c>
      <c r="E47" s="126">
        <v>1</v>
      </c>
      <c r="F47" s="231">
        <f t="shared" si="2"/>
        <v>9420</v>
      </c>
      <c r="G47" s="98"/>
    </row>
    <row r="48" spans="1:8" x14ac:dyDescent="0.2">
      <c r="A48" s="99"/>
      <c r="B48" s="124" t="s">
        <v>96</v>
      </c>
      <c r="C48" s="125"/>
      <c r="D48" s="225">
        <v>80</v>
      </c>
      <c r="E48" s="126">
        <v>1</v>
      </c>
      <c r="F48" s="231">
        <f t="shared" si="2"/>
        <v>80</v>
      </c>
      <c r="G48" s="98"/>
    </row>
    <row r="49" spans="1:8" x14ac:dyDescent="0.2">
      <c r="A49" s="99"/>
      <c r="B49" s="124" t="s">
        <v>97</v>
      </c>
      <c r="C49" s="125"/>
      <c r="D49" s="225">
        <v>500</v>
      </c>
      <c r="E49" s="126"/>
      <c r="F49" s="231">
        <f t="shared" si="2"/>
        <v>0</v>
      </c>
      <c r="G49" s="98"/>
    </row>
    <row r="50" spans="1:8" x14ac:dyDescent="0.2">
      <c r="A50" s="99"/>
      <c r="B50" s="124" t="s">
        <v>98</v>
      </c>
      <c r="C50" s="125"/>
      <c r="D50" s="226">
        <v>2E-3</v>
      </c>
      <c r="E50" s="126"/>
      <c r="F50" s="231">
        <f t="shared" si="2"/>
        <v>0</v>
      </c>
      <c r="G50" s="98"/>
    </row>
    <row r="51" spans="1:8" x14ac:dyDescent="0.2">
      <c r="A51" s="99"/>
      <c r="B51" s="124" t="s">
        <v>99</v>
      </c>
      <c r="C51" s="125"/>
      <c r="D51" s="226">
        <v>6.2E-2</v>
      </c>
      <c r="E51" s="126"/>
      <c r="F51" s="231">
        <f t="shared" si="2"/>
        <v>0</v>
      </c>
      <c r="G51" s="98"/>
    </row>
    <row r="52" spans="1:8" x14ac:dyDescent="0.2">
      <c r="A52" s="99"/>
      <c r="B52" s="224" t="s">
        <v>165</v>
      </c>
      <c r="C52" s="125"/>
      <c r="D52" s="226">
        <v>0.33500000000000002</v>
      </c>
      <c r="E52" s="126">
        <v>85000</v>
      </c>
      <c r="F52" s="231">
        <f t="shared" si="2"/>
        <v>28475</v>
      </c>
      <c r="G52" s="98"/>
    </row>
    <row r="53" spans="1:8" x14ac:dyDescent="0.2">
      <c r="A53" s="99"/>
      <c r="B53" s="224" t="s">
        <v>166</v>
      </c>
      <c r="C53" s="125"/>
      <c r="D53" s="226">
        <v>0.17499999999999999</v>
      </c>
      <c r="E53" s="126"/>
      <c r="F53" s="231">
        <f t="shared" si="2"/>
        <v>0</v>
      </c>
      <c r="G53" s="98"/>
    </row>
    <row r="54" spans="1:8" x14ac:dyDescent="0.2">
      <c r="A54" s="99"/>
      <c r="B54" s="124" t="s">
        <v>100</v>
      </c>
      <c r="C54" s="125"/>
      <c r="D54" s="226">
        <v>1.4500000000000001E-2</v>
      </c>
      <c r="E54" s="126">
        <v>85000</v>
      </c>
      <c r="F54" s="231">
        <f t="shared" si="2"/>
        <v>1232.5</v>
      </c>
      <c r="G54" s="98"/>
    </row>
    <row r="55" spans="1:8" x14ac:dyDescent="0.2">
      <c r="A55" s="99"/>
      <c r="B55" s="124" t="s">
        <v>101</v>
      </c>
      <c r="C55" s="125"/>
      <c r="D55" s="226">
        <v>4.0000000000000001E-3</v>
      </c>
      <c r="E55" s="126">
        <v>85000</v>
      </c>
      <c r="F55" s="231">
        <f t="shared" si="2"/>
        <v>340</v>
      </c>
      <c r="G55" s="98"/>
    </row>
    <row r="56" spans="1:8" x14ac:dyDescent="0.2">
      <c r="A56" s="99"/>
      <c r="B56" s="124" t="s">
        <v>102</v>
      </c>
      <c r="C56" s="125"/>
      <c r="D56" s="225">
        <v>329</v>
      </c>
      <c r="E56" s="126">
        <v>1</v>
      </c>
      <c r="F56" s="231">
        <f t="shared" si="2"/>
        <v>329</v>
      </c>
      <c r="G56" s="98"/>
    </row>
    <row r="57" spans="1:8" x14ac:dyDescent="0.2">
      <c r="A57" s="99"/>
      <c r="B57" s="124" t="s">
        <v>103</v>
      </c>
      <c r="C57" s="125"/>
      <c r="D57" s="227"/>
      <c r="E57" s="126"/>
      <c r="F57" s="231">
        <f t="shared" si="2"/>
        <v>0</v>
      </c>
      <c r="G57" s="98"/>
      <c r="H57" s="80">
        <f>SUM(F47:F57)</f>
        <v>39876.5</v>
      </c>
    </row>
    <row r="58" spans="1:8" x14ac:dyDescent="0.2">
      <c r="A58" s="99"/>
      <c r="B58" s="124"/>
      <c r="C58" s="125"/>
      <c r="D58" s="230"/>
      <c r="E58" s="126"/>
      <c r="F58" s="231"/>
      <c r="G58" s="98"/>
    </row>
    <row r="59" spans="1:8" x14ac:dyDescent="0.2">
      <c r="A59" s="99"/>
      <c r="B59" s="250" t="s">
        <v>179</v>
      </c>
      <c r="C59" s="125"/>
      <c r="D59" s="230"/>
      <c r="E59" s="126"/>
      <c r="F59" s="231"/>
      <c r="G59" s="98"/>
    </row>
    <row r="60" spans="1:8" x14ac:dyDescent="0.2">
      <c r="A60" s="99"/>
      <c r="B60" s="124" t="s">
        <v>95</v>
      </c>
      <c r="C60" s="125"/>
      <c r="D60" s="225">
        <v>9420</v>
      </c>
      <c r="E60" s="126">
        <v>1.5</v>
      </c>
      <c r="F60" s="231">
        <f t="shared" ref="F60:F70" si="3">D60*E60</f>
        <v>14130</v>
      </c>
      <c r="G60" s="98"/>
    </row>
    <row r="61" spans="1:8" x14ac:dyDescent="0.2">
      <c r="A61" s="99"/>
      <c r="B61" s="124" t="s">
        <v>96</v>
      </c>
      <c r="C61" s="125"/>
      <c r="D61" s="225">
        <v>80</v>
      </c>
      <c r="E61" s="126">
        <v>1.5</v>
      </c>
      <c r="F61" s="231">
        <f t="shared" si="3"/>
        <v>120</v>
      </c>
      <c r="G61" s="98"/>
    </row>
    <row r="62" spans="1:8" x14ac:dyDescent="0.2">
      <c r="A62" s="99"/>
      <c r="B62" s="124" t="s">
        <v>97</v>
      </c>
      <c r="C62" s="125"/>
      <c r="D62" s="225">
        <v>500</v>
      </c>
      <c r="E62" s="126"/>
      <c r="F62" s="231">
        <f t="shared" si="3"/>
        <v>0</v>
      </c>
      <c r="G62" s="98"/>
    </row>
    <row r="63" spans="1:8" x14ac:dyDescent="0.2">
      <c r="A63" s="99"/>
      <c r="B63" s="124" t="s">
        <v>98</v>
      </c>
      <c r="C63" s="125"/>
      <c r="D63" s="226">
        <v>2E-3</v>
      </c>
      <c r="E63" s="126"/>
      <c r="F63" s="231">
        <f t="shared" si="3"/>
        <v>0</v>
      </c>
      <c r="G63" s="98"/>
    </row>
    <row r="64" spans="1:8" x14ac:dyDescent="0.2">
      <c r="A64" s="99"/>
      <c r="B64" s="124" t="s">
        <v>99</v>
      </c>
      <c r="C64" s="125"/>
      <c r="D64" s="226">
        <v>6.2E-2</v>
      </c>
      <c r="E64" s="126"/>
      <c r="F64" s="231">
        <f t="shared" si="3"/>
        <v>0</v>
      </c>
      <c r="G64" s="98"/>
    </row>
    <row r="65" spans="1:8" x14ac:dyDescent="0.2">
      <c r="A65" s="99"/>
      <c r="B65" s="224" t="s">
        <v>165</v>
      </c>
      <c r="C65" s="125"/>
      <c r="D65" s="226">
        <v>0.33500000000000002</v>
      </c>
      <c r="E65" s="126">
        <v>127399.94</v>
      </c>
      <c r="F65" s="231">
        <f t="shared" si="3"/>
        <v>42678.979900000006</v>
      </c>
      <c r="G65" s="98"/>
    </row>
    <row r="66" spans="1:8" x14ac:dyDescent="0.2">
      <c r="A66" s="99"/>
      <c r="B66" s="224" t="s">
        <v>166</v>
      </c>
      <c r="C66" s="125"/>
      <c r="D66" s="226">
        <v>0.17499999999999999</v>
      </c>
      <c r="E66" s="126"/>
      <c r="F66" s="231">
        <f t="shared" si="3"/>
        <v>0</v>
      </c>
      <c r="G66" s="98"/>
    </row>
    <row r="67" spans="1:8" x14ac:dyDescent="0.2">
      <c r="A67" s="99"/>
      <c r="B67" s="124" t="s">
        <v>100</v>
      </c>
      <c r="C67" s="125"/>
      <c r="D67" s="226">
        <v>1.4500000000000001E-2</v>
      </c>
      <c r="E67" s="126">
        <v>127399.94</v>
      </c>
      <c r="F67" s="231">
        <f t="shared" si="3"/>
        <v>1847.2991300000001</v>
      </c>
      <c r="G67" s="98"/>
    </row>
    <row r="68" spans="1:8" x14ac:dyDescent="0.2">
      <c r="A68" s="99"/>
      <c r="B68" s="124" t="s">
        <v>101</v>
      </c>
      <c r="C68" s="125"/>
      <c r="D68" s="226">
        <v>4.0000000000000001E-3</v>
      </c>
      <c r="E68" s="126">
        <v>127399.94</v>
      </c>
      <c r="F68" s="231">
        <f t="shared" si="3"/>
        <v>509.59976</v>
      </c>
      <c r="G68" s="98"/>
    </row>
    <row r="69" spans="1:8" x14ac:dyDescent="0.2">
      <c r="A69" s="99"/>
      <c r="B69" s="124" t="s">
        <v>102</v>
      </c>
      <c r="C69" s="125"/>
      <c r="D69" s="225">
        <v>329</v>
      </c>
      <c r="E69" s="126">
        <v>1.5</v>
      </c>
      <c r="F69" s="231">
        <f t="shared" si="3"/>
        <v>493.5</v>
      </c>
      <c r="G69" s="98"/>
    </row>
    <row r="70" spans="1:8" x14ac:dyDescent="0.2">
      <c r="A70" s="99"/>
      <c r="B70" s="124" t="s">
        <v>103</v>
      </c>
      <c r="C70" s="125"/>
      <c r="D70" s="227"/>
      <c r="E70" s="126"/>
      <c r="F70" s="231">
        <f t="shared" si="3"/>
        <v>0</v>
      </c>
      <c r="G70" s="98"/>
      <c r="H70" s="80">
        <f>SUM(F60:F70)</f>
        <v>59779.378790000002</v>
      </c>
    </row>
    <row r="71" spans="1:8" x14ac:dyDescent="0.2">
      <c r="A71" s="99"/>
      <c r="B71" s="124"/>
      <c r="C71" s="125"/>
      <c r="D71" s="230"/>
      <c r="E71" s="126"/>
      <c r="F71" s="231"/>
      <c r="G71" s="98"/>
    </row>
    <row r="72" spans="1:8" x14ac:dyDescent="0.2">
      <c r="A72" s="99"/>
      <c r="B72" s="6" t="s">
        <v>199</v>
      </c>
      <c r="C72" s="125"/>
      <c r="D72" s="230"/>
      <c r="E72" s="126"/>
      <c r="F72" s="231"/>
      <c r="G72" s="98"/>
    </row>
    <row r="73" spans="1:8" x14ac:dyDescent="0.2">
      <c r="A73" s="99"/>
      <c r="B73" s="124" t="s">
        <v>95</v>
      </c>
      <c r="C73" s="125"/>
      <c r="D73" s="225">
        <v>9420</v>
      </c>
      <c r="E73" s="126">
        <v>1</v>
      </c>
      <c r="F73" s="231">
        <f t="shared" ref="F73:F83" si="4">D73*E73</f>
        <v>9420</v>
      </c>
      <c r="G73" s="98"/>
    </row>
    <row r="74" spans="1:8" x14ac:dyDescent="0.2">
      <c r="A74" s="99"/>
      <c r="B74" s="124" t="s">
        <v>96</v>
      </c>
      <c r="C74" s="125"/>
      <c r="D74" s="225">
        <v>80</v>
      </c>
      <c r="E74" s="126">
        <v>1</v>
      </c>
      <c r="F74" s="231">
        <f t="shared" si="4"/>
        <v>80</v>
      </c>
      <c r="G74" s="98"/>
    </row>
    <row r="75" spans="1:8" x14ac:dyDescent="0.2">
      <c r="A75" s="99"/>
      <c r="B75" s="124" t="s">
        <v>97</v>
      </c>
      <c r="C75" s="125"/>
      <c r="D75" s="225">
        <v>500</v>
      </c>
      <c r="E75" s="126"/>
      <c r="F75" s="231">
        <f t="shared" si="4"/>
        <v>0</v>
      </c>
      <c r="G75" s="98"/>
    </row>
    <row r="76" spans="1:8" x14ac:dyDescent="0.2">
      <c r="A76" s="99"/>
      <c r="B76" s="124" t="s">
        <v>98</v>
      </c>
      <c r="C76" s="125"/>
      <c r="D76" s="226">
        <v>2E-3</v>
      </c>
      <c r="E76" s="126"/>
      <c r="F76" s="231">
        <f t="shared" si="4"/>
        <v>0</v>
      </c>
      <c r="G76" s="98"/>
    </row>
    <row r="77" spans="1:8" x14ac:dyDescent="0.2">
      <c r="A77" s="99"/>
      <c r="B77" s="124" t="s">
        <v>99</v>
      </c>
      <c r="C77" s="125"/>
      <c r="D77" s="226">
        <v>6.2E-2</v>
      </c>
      <c r="E77" s="126"/>
      <c r="F77" s="231">
        <f t="shared" si="4"/>
        <v>0</v>
      </c>
      <c r="G77" s="98"/>
    </row>
    <row r="78" spans="1:8" x14ac:dyDescent="0.2">
      <c r="A78" s="99"/>
      <c r="B78" s="224" t="s">
        <v>165</v>
      </c>
      <c r="C78" s="125"/>
      <c r="D78" s="226">
        <v>0.33500000000000002</v>
      </c>
      <c r="E78" s="126">
        <v>87998.26</v>
      </c>
      <c r="F78" s="231">
        <f t="shared" si="4"/>
        <v>29479.417099999999</v>
      </c>
      <c r="G78" s="98"/>
    </row>
    <row r="79" spans="1:8" x14ac:dyDescent="0.2">
      <c r="A79" s="99"/>
      <c r="B79" s="224" t="s">
        <v>166</v>
      </c>
      <c r="C79" s="125"/>
      <c r="D79" s="226">
        <v>0.17499999999999999</v>
      </c>
      <c r="E79" s="126"/>
      <c r="F79" s="231">
        <f t="shared" si="4"/>
        <v>0</v>
      </c>
      <c r="G79" s="98"/>
    </row>
    <row r="80" spans="1:8" x14ac:dyDescent="0.2">
      <c r="A80" s="99"/>
      <c r="B80" s="124" t="s">
        <v>100</v>
      </c>
      <c r="C80" s="125"/>
      <c r="D80" s="226">
        <v>1.4500000000000001E-2</v>
      </c>
      <c r="E80" s="126">
        <v>87998.26</v>
      </c>
      <c r="F80" s="231">
        <f t="shared" si="4"/>
        <v>1275.97477</v>
      </c>
      <c r="G80" s="98"/>
    </row>
    <row r="81" spans="1:8" x14ac:dyDescent="0.2">
      <c r="A81" s="99"/>
      <c r="B81" s="124" t="s">
        <v>101</v>
      </c>
      <c r="C81" s="125"/>
      <c r="D81" s="226">
        <v>4.0000000000000001E-3</v>
      </c>
      <c r="E81" s="126">
        <v>87998.26</v>
      </c>
      <c r="F81" s="231">
        <f t="shared" si="4"/>
        <v>351.99304000000001</v>
      </c>
      <c r="G81" s="98"/>
    </row>
    <row r="82" spans="1:8" x14ac:dyDescent="0.2">
      <c r="A82" s="99"/>
      <c r="B82" s="124" t="s">
        <v>102</v>
      </c>
      <c r="C82" s="125"/>
      <c r="D82" s="225">
        <v>329</v>
      </c>
      <c r="E82" s="126">
        <v>1</v>
      </c>
      <c r="F82" s="231">
        <f t="shared" si="4"/>
        <v>329</v>
      </c>
      <c r="G82" s="98"/>
    </row>
    <row r="83" spans="1:8" x14ac:dyDescent="0.2">
      <c r="A83" s="99"/>
      <c r="B83" s="124" t="s">
        <v>103</v>
      </c>
      <c r="C83" s="125"/>
      <c r="D83" s="227"/>
      <c r="E83" s="126"/>
      <c r="F83" s="231">
        <f t="shared" si="4"/>
        <v>0</v>
      </c>
      <c r="G83" s="98"/>
      <c r="H83" s="80">
        <f>SUM(F73:F83)</f>
        <v>40936.384910000001</v>
      </c>
    </row>
    <row r="84" spans="1:8" x14ac:dyDescent="0.2">
      <c r="A84" s="99"/>
      <c r="B84" s="124"/>
      <c r="C84" s="125"/>
      <c r="D84" s="230"/>
      <c r="E84" s="126"/>
      <c r="F84" s="231"/>
      <c r="G84" s="98"/>
    </row>
    <row r="85" spans="1:8" x14ac:dyDescent="0.2">
      <c r="A85" s="99"/>
      <c r="B85" s="6" t="s">
        <v>198</v>
      </c>
      <c r="C85" s="125"/>
      <c r="D85" s="230"/>
      <c r="E85" s="126"/>
      <c r="F85" s="231"/>
      <c r="G85" s="98"/>
    </row>
    <row r="86" spans="1:8" x14ac:dyDescent="0.2">
      <c r="A86" s="99"/>
      <c r="B86" s="124" t="s">
        <v>95</v>
      </c>
      <c r="C86" s="125"/>
      <c r="D86" s="225">
        <v>9420</v>
      </c>
      <c r="E86" s="126">
        <v>0.5</v>
      </c>
      <c r="F86" s="231">
        <f t="shared" ref="F86:F96" si="5">D86*E86</f>
        <v>4710</v>
      </c>
      <c r="G86" s="98"/>
    </row>
    <row r="87" spans="1:8" x14ac:dyDescent="0.2">
      <c r="A87" s="99"/>
      <c r="B87" s="124" t="s">
        <v>96</v>
      </c>
      <c r="C87" s="125"/>
      <c r="D87" s="225">
        <v>80</v>
      </c>
      <c r="E87" s="126">
        <v>0.5</v>
      </c>
      <c r="F87" s="231">
        <f t="shared" si="5"/>
        <v>40</v>
      </c>
      <c r="G87" s="98"/>
    </row>
    <row r="88" spans="1:8" x14ac:dyDescent="0.2">
      <c r="A88" s="99"/>
      <c r="B88" s="124" t="s">
        <v>97</v>
      </c>
      <c r="C88" s="125"/>
      <c r="D88" s="225">
        <v>500</v>
      </c>
      <c r="E88" s="126"/>
      <c r="F88" s="231">
        <f t="shared" si="5"/>
        <v>0</v>
      </c>
      <c r="G88" s="98"/>
    </row>
    <row r="89" spans="1:8" x14ac:dyDescent="0.2">
      <c r="A89" s="99"/>
      <c r="B89" s="124" t="s">
        <v>98</v>
      </c>
      <c r="C89" s="125"/>
      <c r="D89" s="226">
        <v>2E-3</v>
      </c>
      <c r="E89" s="126"/>
      <c r="F89" s="231">
        <f t="shared" si="5"/>
        <v>0</v>
      </c>
      <c r="G89" s="98"/>
    </row>
    <row r="90" spans="1:8" x14ac:dyDescent="0.2">
      <c r="A90" s="99"/>
      <c r="B90" s="124" t="s">
        <v>99</v>
      </c>
      <c r="C90" s="125"/>
      <c r="D90" s="226">
        <v>6.2E-2</v>
      </c>
      <c r="E90" s="126"/>
      <c r="F90" s="231">
        <f t="shared" si="5"/>
        <v>0</v>
      </c>
      <c r="G90" s="98"/>
    </row>
    <row r="91" spans="1:8" x14ac:dyDescent="0.2">
      <c r="A91" s="99"/>
      <c r="B91" s="224" t="s">
        <v>165</v>
      </c>
      <c r="C91" s="125"/>
      <c r="D91" s="226">
        <v>0.33500000000000002</v>
      </c>
      <c r="E91" s="126">
        <v>39226.720000000001</v>
      </c>
      <c r="F91" s="231">
        <f t="shared" si="5"/>
        <v>13140.951200000001</v>
      </c>
      <c r="G91" s="98"/>
    </row>
    <row r="92" spans="1:8" x14ac:dyDescent="0.2">
      <c r="A92" s="99"/>
      <c r="B92" s="224" t="s">
        <v>166</v>
      </c>
      <c r="C92" s="125"/>
      <c r="D92" s="226">
        <v>0.17499999999999999</v>
      </c>
      <c r="E92" s="126"/>
      <c r="F92" s="231">
        <f t="shared" si="5"/>
        <v>0</v>
      </c>
      <c r="G92" s="98"/>
    </row>
    <row r="93" spans="1:8" x14ac:dyDescent="0.2">
      <c r="A93" s="99"/>
      <c r="B93" s="124" t="s">
        <v>100</v>
      </c>
      <c r="C93" s="125"/>
      <c r="D93" s="226">
        <v>1.4500000000000001E-2</v>
      </c>
      <c r="E93" s="126">
        <v>39226.720000000001</v>
      </c>
      <c r="F93" s="231">
        <f t="shared" si="5"/>
        <v>568.78744000000006</v>
      </c>
      <c r="G93" s="98"/>
    </row>
    <row r="94" spans="1:8" x14ac:dyDescent="0.2">
      <c r="A94" s="99"/>
      <c r="B94" s="124" t="s">
        <v>101</v>
      </c>
      <c r="C94" s="125"/>
      <c r="D94" s="226">
        <v>4.0000000000000001E-3</v>
      </c>
      <c r="E94" s="126">
        <v>39226.720000000001</v>
      </c>
      <c r="F94" s="231">
        <f t="shared" si="5"/>
        <v>156.90688</v>
      </c>
      <c r="G94" s="98"/>
    </row>
    <row r="95" spans="1:8" x14ac:dyDescent="0.2">
      <c r="A95" s="99"/>
      <c r="B95" s="124" t="s">
        <v>102</v>
      </c>
      <c r="C95" s="125"/>
      <c r="D95" s="225">
        <v>329</v>
      </c>
      <c r="E95" s="126">
        <v>0.5</v>
      </c>
      <c r="F95" s="231">
        <f t="shared" si="5"/>
        <v>164.5</v>
      </c>
      <c r="G95" s="98"/>
    </row>
    <row r="96" spans="1:8" x14ac:dyDescent="0.2">
      <c r="A96" s="99"/>
      <c r="B96" s="124" t="s">
        <v>103</v>
      </c>
      <c r="C96" s="125"/>
      <c r="D96" s="227"/>
      <c r="E96" s="126"/>
      <c r="F96" s="231">
        <f t="shared" si="5"/>
        <v>0</v>
      </c>
      <c r="G96" s="98"/>
      <c r="H96" s="80">
        <f>SUM(F86:F96)</f>
        <v>18781.145520000002</v>
      </c>
    </row>
    <row r="97" spans="1:8" x14ac:dyDescent="0.2">
      <c r="A97" s="99"/>
      <c r="B97" s="124"/>
      <c r="C97" s="125"/>
      <c r="D97" s="230"/>
      <c r="E97" s="126"/>
      <c r="F97" s="231"/>
      <c r="G97" s="98"/>
      <c r="H97" s="80"/>
    </row>
    <row r="98" spans="1:8" x14ac:dyDescent="0.2">
      <c r="A98" s="99"/>
      <c r="B98" s="250" t="s">
        <v>84</v>
      </c>
      <c r="C98" s="125"/>
      <c r="D98" s="230"/>
      <c r="E98" s="126"/>
      <c r="F98" s="231"/>
      <c r="G98" s="98"/>
      <c r="H98" s="80"/>
    </row>
    <row r="99" spans="1:8" x14ac:dyDescent="0.2">
      <c r="A99" s="99"/>
      <c r="B99" s="124" t="s">
        <v>95</v>
      </c>
      <c r="C99" s="125"/>
      <c r="D99" s="225">
        <v>9420</v>
      </c>
      <c r="E99" s="126"/>
      <c r="F99" s="231">
        <f t="shared" ref="F99:F109" si="6">D99*E99</f>
        <v>0</v>
      </c>
      <c r="G99" s="98"/>
      <c r="H99" s="80"/>
    </row>
    <row r="100" spans="1:8" x14ac:dyDescent="0.2">
      <c r="A100" s="99"/>
      <c r="B100" s="124" t="s">
        <v>96</v>
      </c>
      <c r="C100" s="125"/>
      <c r="D100" s="225">
        <v>80</v>
      </c>
      <c r="E100" s="126"/>
      <c r="F100" s="231">
        <f t="shared" si="6"/>
        <v>0</v>
      </c>
      <c r="G100" s="98"/>
      <c r="H100" s="80"/>
    </row>
    <row r="101" spans="1:8" x14ac:dyDescent="0.2">
      <c r="A101" s="99"/>
      <c r="B101" s="124" t="s">
        <v>97</v>
      </c>
      <c r="C101" s="125"/>
      <c r="D101" s="225">
        <v>500</v>
      </c>
      <c r="E101" s="126"/>
      <c r="F101" s="231">
        <f t="shared" si="6"/>
        <v>0</v>
      </c>
      <c r="G101" s="98"/>
      <c r="H101" s="80"/>
    </row>
    <row r="102" spans="1:8" x14ac:dyDescent="0.2">
      <c r="A102" s="99"/>
      <c r="B102" s="124" t="s">
        <v>98</v>
      </c>
      <c r="C102" s="125"/>
      <c r="D102" s="226">
        <v>2E-3</v>
      </c>
      <c r="E102" s="126"/>
      <c r="F102" s="231">
        <f t="shared" si="6"/>
        <v>0</v>
      </c>
      <c r="G102" s="98"/>
      <c r="H102" s="80"/>
    </row>
    <row r="103" spans="1:8" x14ac:dyDescent="0.2">
      <c r="A103" s="99"/>
      <c r="B103" s="124" t="s">
        <v>99</v>
      </c>
      <c r="C103" s="125"/>
      <c r="D103" s="226">
        <v>6.2E-2</v>
      </c>
      <c r="E103" s="126">
        <v>2500</v>
      </c>
      <c r="F103" s="231">
        <f t="shared" si="6"/>
        <v>155</v>
      </c>
      <c r="G103" s="98"/>
      <c r="H103" s="80"/>
    </row>
    <row r="104" spans="1:8" x14ac:dyDescent="0.2">
      <c r="A104" s="99"/>
      <c r="B104" s="224" t="s">
        <v>165</v>
      </c>
      <c r="C104" s="125"/>
      <c r="D104" s="226">
        <v>0.33500000000000002</v>
      </c>
      <c r="E104" s="126"/>
      <c r="F104" s="231">
        <f t="shared" si="6"/>
        <v>0</v>
      </c>
      <c r="G104" s="98"/>
      <c r="H104" s="80"/>
    </row>
    <row r="105" spans="1:8" x14ac:dyDescent="0.2">
      <c r="A105" s="99"/>
      <c r="B105" s="224" t="s">
        <v>166</v>
      </c>
      <c r="C105" s="125"/>
      <c r="D105" s="226">
        <v>0.17499999999999999</v>
      </c>
      <c r="E105" s="126"/>
      <c r="F105" s="231">
        <f t="shared" si="6"/>
        <v>0</v>
      </c>
      <c r="G105" s="98"/>
      <c r="H105" s="80"/>
    </row>
    <row r="106" spans="1:8" x14ac:dyDescent="0.2">
      <c r="A106" s="99"/>
      <c r="B106" s="124" t="s">
        <v>100</v>
      </c>
      <c r="C106" s="125"/>
      <c r="D106" s="226">
        <v>1.4500000000000001E-2</v>
      </c>
      <c r="E106" s="126">
        <v>2500</v>
      </c>
      <c r="F106" s="231">
        <f t="shared" si="6"/>
        <v>36.25</v>
      </c>
      <c r="G106" s="98"/>
      <c r="H106" s="80"/>
    </row>
    <row r="107" spans="1:8" x14ac:dyDescent="0.2">
      <c r="A107" s="99"/>
      <c r="B107" s="124" t="s">
        <v>101</v>
      </c>
      <c r="C107" s="125"/>
      <c r="D107" s="226">
        <v>4.0000000000000001E-3</v>
      </c>
      <c r="E107" s="126">
        <v>2500</v>
      </c>
      <c r="F107" s="231">
        <f t="shared" si="6"/>
        <v>10</v>
      </c>
      <c r="G107" s="98"/>
      <c r="H107" s="80"/>
    </row>
    <row r="108" spans="1:8" x14ac:dyDescent="0.2">
      <c r="A108" s="99"/>
      <c r="B108" s="124" t="s">
        <v>102</v>
      </c>
      <c r="C108" s="125"/>
      <c r="D108" s="225">
        <v>329</v>
      </c>
      <c r="E108" s="126"/>
      <c r="F108" s="231">
        <f t="shared" si="6"/>
        <v>0</v>
      </c>
      <c r="G108" s="98"/>
      <c r="H108" s="80"/>
    </row>
    <row r="109" spans="1:8" x14ac:dyDescent="0.2">
      <c r="A109" s="99"/>
      <c r="B109" s="124" t="s">
        <v>103</v>
      </c>
      <c r="C109" s="125"/>
      <c r="D109" s="227"/>
      <c r="E109" s="126"/>
      <c r="F109" s="231">
        <f t="shared" si="6"/>
        <v>0</v>
      </c>
      <c r="G109" s="98"/>
      <c r="H109" s="80">
        <f>SUM(F100:F109)</f>
        <v>201.25</v>
      </c>
    </row>
    <row r="110" spans="1:8" x14ac:dyDescent="0.2">
      <c r="A110" s="99"/>
      <c r="B110" s="124"/>
      <c r="C110" s="125"/>
      <c r="D110" s="230"/>
      <c r="E110" s="126"/>
      <c r="F110" s="231"/>
      <c r="G110" s="98"/>
      <c r="H110" s="80"/>
    </row>
    <row r="111" spans="1:8" x14ac:dyDescent="0.2">
      <c r="A111" s="99"/>
      <c r="B111" s="250" t="s">
        <v>192</v>
      </c>
      <c r="C111" s="125"/>
      <c r="D111" s="230"/>
      <c r="E111" s="126"/>
      <c r="F111" s="231"/>
      <c r="G111" s="98"/>
      <c r="H111" s="80"/>
    </row>
    <row r="112" spans="1:8" x14ac:dyDescent="0.2">
      <c r="A112" s="99"/>
      <c r="B112" s="124" t="s">
        <v>95</v>
      </c>
      <c r="C112" s="125"/>
      <c r="D112" s="225">
        <v>9420</v>
      </c>
      <c r="E112" s="126"/>
      <c r="F112" s="231">
        <f t="shared" ref="F112:F122" si="7">D112*E112</f>
        <v>0</v>
      </c>
      <c r="G112" s="98"/>
      <c r="H112" s="80"/>
    </row>
    <row r="113" spans="1:8" x14ac:dyDescent="0.2">
      <c r="A113" s="99"/>
      <c r="B113" s="124" t="s">
        <v>96</v>
      </c>
      <c r="C113" s="125"/>
      <c r="D113" s="225">
        <v>80</v>
      </c>
      <c r="E113" s="126"/>
      <c r="F113" s="231">
        <f t="shared" si="7"/>
        <v>0</v>
      </c>
      <c r="G113" s="98"/>
      <c r="H113" s="80"/>
    </row>
    <row r="114" spans="1:8" x14ac:dyDescent="0.2">
      <c r="A114" s="99"/>
      <c r="B114" s="124" t="s">
        <v>97</v>
      </c>
      <c r="C114" s="125"/>
      <c r="D114" s="225">
        <v>500</v>
      </c>
      <c r="E114" s="126"/>
      <c r="F114" s="231">
        <f t="shared" si="7"/>
        <v>0</v>
      </c>
      <c r="G114" s="98"/>
      <c r="H114" s="80"/>
    </row>
    <row r="115" spans="1:8" x14ac:dyDescent="0.2">
      <c r="A115" s="99"/>
      <c r="B115" s="124" t="s">
        <v>98</v>
      </c>
      <c r="C115" s="125"/>
      <c r="D115" s="226">
        <v>2E-3</v>
      </c>
      <c r="E115" s="126"/>
      <c r="F115" s="231">
        <f t="shared" si="7"/>
        <v>0</v>
      </c>
      <c r="G115" s="98"/>
      <c r="H115" s="80"/>
    </row>
    <row r="116" spans="1:8" x14ac:dyDescent="0.2">
      <c r="A116" s="99"/>
      <c r="B116" s="124" t="s">
        <v>99</v>
      </c>
      <c r="C116" s="125"/>
      <c r="D116" s="226">
        <v>6.2E-2</v>
      </c>
      <c r="E116" s="126"/>
      <c r="F116" s="231">
        <f t="shared" si="7"/>
        <v>0</v>
      </c>
      <c r="G116" s="98"/>
      <c r="H116" s="80"/>
    </row>
    <row r="117" spans="1:8" x14ac:dyDescent="0.2">
      <c r="A117" s="99"/>
      <c r="B117" s="224" t="s">
        <v>165</v>
      </c>
      <c r="C117" s="125"/>
      <c r="D117" s="226">
        <v>0.33500000000000002</v>
      </c>
      <c r="E117" s="126"/>
      <c r="F117" s="231">
        <f t="shared" si="7"/>
        <v>0</v>
      </c>
      <c r="G117" s="98"/>
      <c r="H117" s="80"/>
    </row>
    <row r="118" spans="1:8" x14ac:dyDescent="0.2">
      <c r="A118" s="99"/>
      <c r="B118" s="224" t="s">
        <v>166</v>
      </c>
      <c r="C118" s="125"/>
      <c r="D118" s="226">
        <v>0.17499999999999999</v>
      </c>
      <c r="E118" s="126"/>
      <c r="F118" s="231">
        <f t="shared" si="7"/>
        <v>0</v>
      </c>
      <c r="G118" s="98"/>
      <c r="H118" s="80"/>
    </row>
    <row r="119" spans="1:8" x14ac:dyDescent="0.2">
      <c r="A119" s="99"/>
      <c r="B119" s="124" t="s">
        <v>100</v>
      </c>
      <c r="C119" s="125"/>
      <c r="D119" s="226">
        <v>1.4500000000000001E-2</v>
      </c>
      <c r="E119" s="126">
        <v>121750</v>
      </c>
      <c r="F119" s="231">
        <f t="shared" si="7"/>
        <v>1765.375</v>
      </c>
      <c r="G119" s="98"/>
      <c r="H119" s="80"/>
    </row>
    <row r="120" spans="1:8" x14ac:dyDescent="0.2">
      <c r="A120" s="99"/>
      <c r="B120" s="124" t="s">
        <v>101</v>
      </c>
      <c r="C120" s="125"/>
      <c r="D120" s="226">
        <v>4.0000000000000001E-3</v>
      </c>
      <c r="E120" s="126">
        <v>121750</v>
      </c>
      <c r="F120" s="231">
        <f t="shared" si="7"/>
        <v>487</v>
      </c>
      <c r="G120" s="98"/>
      <c r="H120" s="80"/>
    </row>
    <row r="121" spans="1:8" x14ac:dyDescent="0.2">
      <c r="A121" s="99"/>
      <c r="B121" s="124" t="s">
        <v>102</v>
      </c>
      <c r="C121" s="125"/>
      <c r="D121" s="225">
        <v>329</v>
      </c>
      <c r="E121" s="126"/>
      <c r="F121" s="231">
        <f t="shared" si="7"/>
        <v>0</v>
      </c>
      <c r="G121" s="98"/>
      <c r="H121" s="80"/>
    </row>
    <row r="122" spans="1:8" x14ac:dyDescent="0.2">
      <c r="A122" s="99"/>
      <c r="B122" s="124" t="s">
        <v>103</v>
      </c>
      <c r="C122" s="125"/>
      <c r="D122" s="227"/>
      <c r="E122" s="126"/>
      <c r="F122" s="231">
        <f t="shared" si="7"/>
        <v>0</v>
      </c>
      <c r="G122" s="98"/>
      <c r="H122" s="80">
        <f>SUM(F112:F122)</f>
        <v>2252.375</v>
      </c>
    </row>
    <row r="123" spans="1:8" x14ac:dyDescent="0.2">
      <c r="A123" s="99"/>
      <c r="B123" s="124"/>
      <c r="C123" s="125"/>
      <c r="D123" s="230"/>
      <c r="E123" s="126"/>
      <c r="F123" s="231"/>
      <c r="G123" s="98"/>
      <c r="H123" s="80"/>
    </row>
    <row r="124" spans="1:8" x14ac:dyDescent="0.2">
      <c r="A124" s="99"/>
      <c r="B124" s="124"/>
      <c r="C124" s="125"/>
      <c r="D124" s="230"/>
      <c r="E124" s="126"/>
      <c r="F124" s="231"/>
      <c r="G124" s="98"/>
      <c r="H124" s="80"/>
    </row>
    <row r="125" spans="1:8" x14ac:dyDescent="0.2">
      <c r="A125" s="99"/>
      <c r="B125" s="124"/>
      <c r="C125" s="125"/>
      <c r="D125" s="230"/>
      <c r="E125" s="126"/>
      <c r="F125" s="231"/>
      <c r="G125" s="98"/>
      <c r="H125" s="80"/>
    </row>
    <row r="126" spans="1:8" x14ac:dyDescent="0.2">
      <c r="A126" s="99"/>
      <c r="B126" s="124"/>
      <c r="C126" s="125"/>
      <c r="D126" s="230"/>
      <c r="E126" s="126"/>
      <c r="F126" s="104"/>
      <c r="G126" s="98"/>
    </row>
    <row r="127" spans="1:8" ht="13.5" thickBot="1" x14ac:dyDescent="0.25">
      <c r="A127" s="99"/>
      <c r="B127" s="127"/>
      <c r="C127" s="128"/>
      <c r="D127" s="114"/>
      <c r="E127" s="129"/>
      <c r="F127" s="130"/>
      <c r="G127" s="131"/>
    </row>
    <row r="128" spans="1:8" x14ac:dyDescent="0.2">
      <c r="A128" s="99"/>
      <c r="B128" s="132" t="s">
        <v>92</v>
      </c>
      <c r="C128" s="133"/>
      <c r="D128" s="133"/>
      <c r="E128" s="134"/>
      <c r="F128" s="97"/>
      <c r="G128" s="98"/>
    </row>
    <row r="129" spans="1:7" x14ac:dyDescent="0.2">
      <c r="A129" s="99"/>
      <c r="B129" s="135"/>
      <c r="C129" s="136"/>
      <c r="D129" s="136"/>
      <c r="E129" s="137"/>
      <c r="F129" s="97"/>
      <c r="G129" s="98"/>
    </row>
    <row r="130" spans="1:7" x14ac:dyDescent="0.2">
      <c r="A130" s="99"/>
      <c r="B130" s="135" t="s">
        <v>104</v>
      </c>
      <c r="C130" s="136"/>
      <c r="D130" s="136"/>
      <c r="E130" s="137"/>
      <c r="F130" s="97"/>
      <c r="G130" s="98"/>
    </row>
    <row r="131" spans="1:7" ht="90" thickBot="1" x14ac:dyDescent="0.25">
      <c r="A131" s="99"/>
      <c r="B131" s="264" t="s">
        <v>167</v>
      </c>
      <c r="C131" s="228"/>
      <c r="D131" s="228"/>
      <c r="E131" s="265"/>
      <c r="F131" s="97"/>
      <c r="G131" s="98"/>
    </row>
    <row r="132" spans="1:7" ht="16.5" customHeight="1" thickBot="1" x14ac:dyDescent="0.25">
      <c r="A132" s="99"/>
      <c r="B132" s="228"/>
      <c r="C132" s="228"/>
      <c r="D132" s="228"/>
      <c r="E132" s="115" t="s">
        <v>105</v>
      </c>
      <c r="F132" s="116"/>
      <c r="G132" s="117">
        <f>SUM(F34:F126)</f>
        <v>613959.89572000003</v>
      </c>
    </row>
    <row r="133" spans="1:7" x14ac:dyDescent="0.2">
      <c r="A133" s="118">
        <v>300</v>
      </c>
      <c r="B133" s="139" t="s">
        <v>106</v>
      </c>
      <c r="C133" s="119"/>
      <c r="D133" s="119"/>
      <c r="E133" s="140"/>
      <c r="F133" s="121"/>
      <c r="G133" s="98"/>
    </row>
    <row r="134" spans="1:7" x14ac:dyDescent="0.2">
      <c r="A134" s="88"/>
      <c r="B134" s="207"/>
      <c r="C134" s="95"/>
      <c r="D134" s="95"/>
      <c r="E134" s="140"/>
      <c r="F134" s="97"/>
      <c r="G134" s="98"/>
    </row>
    <row r="135" spans="1:7" x14ac:dyDescent="0.2">
      <c r="A135" s="99">
        <v>320</v>
      </c>
      <c r="B135" s="124" t="s">
        <v>107</v>
      </c>
      <c r="C135" s="141">
        <v>1</v>
      </c>
      <c r="D135" s="141">
        <v>1</v>
      </c>
      <c r="E135" s="142">
        <v>15000</v>
      </c>
      <c r="F135" s="104">
        <f t="shared" ref="F135:F138" si="8">SUM(E135*C135*D135)</f>
        <v>15000</v>
      </c>
      <c r="G135" s="98"/>
    </row>
    <row r="136" spans="1:7" x14ac:dyDescent="0.2">
      <c r="A136" s="99"/>
      <c r="B136" s="124"/>
      <c r="C136" s="141">
        <v>1</v>
      </c>
      <c r="D136" s="141">
        <v>1</v>
      </c>
      <c r="E136" s="142">
        <v>15000</v>
      </c>
      <c r="F136" s="104">
        <f t="shared" si="8"/>
        <v>15000</v>
      </c>
      <c r="G136" s="98"/>
    </row>
    <row r="137" spans="1:7" x14ac:dyDescent="0.2">
      <c r="A137" s="99"/>
      <c r="B137" s="124"/>
      <c r="C137" s="141">
        <v>1</v>
      </c>
      <c r="D137" s="141">
        <v>1</v>
      </c>
      <c r="E137" s="142">
        <v>10000</v>
      </c>
      <c r="F137" s="104">
        <f t="shared" si="8"/>
        <v>10000</v>
      </c>
      <c r="G137" s="98"/>
    </row>
    <row r="138" spans="1:7" x14ac:dyDescent="0.2">
      <c r="A138" s="99"/>
      <c r="B138" s="124"/>
      <c r="C138" s="141">
        <v>1</v>
      </c>
      <c r="D138" s="141">
        <v>1</v>
      </c>
      <c r="E138" s="142">
        <v>15000</v>
      </c>
      <c r="F138" s="104">
        <f t="shared" si="8"/>
        <v>15000</v>
      </c>
      <c r="G138" s="98"/>
    </row>
    <row r="139" spans="1:7" x14ac:dyDescent="0.2">
      <c r="A139" s="99"/>
      <c r="B139" s="124"/>
      <c r="C139" s="95"/>
      <c r="D139" s="95"/>
      <c r="E139" s="143"/>
      <c r="F139" s="97"/>
      <c r="G139" s="98"/>
    </row>
    <row r="140" spans="1:7" x14ac:dyDescent="0.2">
      <c r="A140" s="99">
        <v>330</v>
      </c>
      <c r="B140" s="124" t="s">
        <v>108</v>
      </c>
      <c r="C140" s="141">
        <v>1</v>
      </c>
      <c r="D140" s="141">
        <v>22</v>
      </c>
      <c r="E140" s="142">
        <v>1000</v>
      </c>
      <c r="F140" s="104">
        <f t="shared" ref="F140:F143" si="9">SUM(E140*C140*D140)</f>
        <v>22000</v>
      </c>
      <c r="G140" s="98"/>
    </row>
    <row r="141" spans="1:7" x14ac:dyDescent="0.2">
      <c r="A141" s="99"/>
      <c r="C141" s="141"/>
      <c r="D141" s="141"/>
      <c r="E141" s="142"/>
      <c r="F141" s="104">
        <f t="shared" si="9"/>
        <v>0</v>
      </c>
      <c r="G141" s="98"/>
    </row>
    <row r="142" spans="1:7" x14ac:dyDescent="0.2">
      <c r="A142" s="99"/>
      <c r="C142" s="141"/>
      <c r="D142" s="141"/>
      <c r="E142" s="142"/>
      <c r="F142" s="104">
        <f t="shared" si="9"/>
        <v>0</v>
      </c>
      <c r="G142" s="98"/>
    </row>
    <row r="143" spans="1:7" x14ac:dyDescent="0.2">
      <c r="A143" s="99"/>
      <c r="C143" s="141"/>
      <c r="D143" s="141"/>
      <c r="E143" s="142"/>
      <c r="F143" s="104">
        <f t="shared" si="9"/>
        <v>0</v>
      </c>
      <c r="G143" s="98"/>
    </row>
    <row r="144" spans="1:7" ht="13.5" thickBot="1" x14ac:dyDescent="0.25">
      <c r="A144" s="99"/>
      <c r="C144" s="128"/>
      <c r="D144" s="95"/>
      <c r="E144" s="140"/>
      <c r="F144" s="130"/>
      <c r="G144" s="131"/>
    </row>
    <row r="145" spans="1:9" x14ac:dyDescent="0.2">
      <c r="A145" s="99"/>
      <c r="B145" s="144" t="s">
        <v>92</v>
      </c>
      <c r="C145" s="145"/>
      <c r="D145" s="145"/>
      <c r="E145" s="146"/>
      <c r="F145" s="97"/>
      <c r="G145" s="98"/>
    </row>
    <row r="146" spans="1:9" ht="127.5" x14ac:dyDescent="0.2">
      <c r="A146" s="99"/>
      <c r="B146" s="135" t="s">
        <v>210</v>
      </c>
      <c r="C146" s="237"/>
      <c r="D146" s="237"/>
      <c r="E146" s="238"/>
      <c r="F146" s="97"/>
      <c r="G146" s="98"/>
    </row>
    <row r="147" spans="1:9" ht="128.25" thickBot="1" x14ac:dyDescent="0.25">
      <c r="A147" s="99"/>
      <c r="B147" s="135" t="s">
        <v>200</v>
      </c>
      <c r="C147" s="237"/>
      <c r="D147" s="237"/>
      <c r="E147" s="238"/>
      <c r="F147" s="97"/>
      <c r="G147" s="98"/>
    </row>
    <row r="148" spans="1:9" ht="13.5" thickBot="1" x14ac:dyDescent="0.25">
      <c r="A148" s="112"/>
      <c r="B148" s="113"/>
      <c r="C148" s="114"/>
      <c r="D148" s="114"/>
      <c r="E148" s="138" t="s">
        <v>110</v>
      </c>
      <c r="F148" s="116"/>
      <c r="G148" s="117">
        <f>SUM(F135:F143)</f>
        <v>77000</v>
      </c>
    </row>
    <row r="149" spans="1:9" x14ac:dyDescent="0.2">
      <c r="A149" s="118">
        <v>400</v>
      </c>
      <c r="B149" s="147" t="s">
        <v>111</v>
      </c>
      <c r="C149" s="148"/>
      <c r="D149" s="119"/>
      <c r="E149" s="149"/>
      <c r="F149" s="121"/>
      <c r="G149" s="98"/>
    </row>
    <row r="150" spans="1:9" x14ac:dyDescent="0.2">
      <c r="A150" s="99"/>
      <c r="C150" s="150"/>
      <c r="D150" s="95"/>
      <c r="E150" s="140"/>
      <c r="F150" s="97"/>
      <c r="G150" s="98"/>
    </row>
    <row r="151" spans="1:9" x14ac:dyDescent="0.2">
      <c r="A151" s="99" t="s">
        <v>154</v>
      </c>
      <c r="B151" s="100" t="s">
        <v>126</v>
      </c>
      <c r="C151" s="150"/>
      <c r="D151" s="141"/>
      <c r="E151" s="142"/>
      <c r="F151" s="104">
        <f t="shared" ref="F151:F154" si="10">SUM(E151*D151)</f>
        <v>0</v>
      </c>
      <c r="G151" s="98"/>
    </row>
    <row r="152" spans="1:9" x14ac:dyDescent="0.2">
      <c r="A152" s="99"/>
      <c r="C152" s="150"/>
      <c r="D152" s="141"/>
      <c r="E152" s="142"/>
      <c r="F152" s="104">
        <f t="shared" si="10"/>
        <v>0</v>
      </c>
      <c r="G152" s="98"/>
    </row>
    <row r="153" spans="1:9" x14ac:dyDescent="0.2">
      <c r="A153" s="99"/>
      <c r="C153" s="150"/>
      <c r="D153" s="141"/>
      <c r="E153" s="142"/>
      <c r="F153" s="104">
        <f t="shared" si="10"/>
        <v>0</v>
      </c>
      <c r="G153" s="98"/>
    </row>
    <row r="154" spans="1:9" x14ac:dyDescent="0.2">
      <c r="A154" s="99"/>
      <c r="C154" s="150"/>
      <c r="D154" s="141"/>
      <c r="E154" s="142"/>
      <c r="F154" s="104">
        <f t="shared" si="10"/>
        <v>0</v>
      </c>
      <c r="G154" s="98"/>
    </row>
    <row r="155" spans="1:9" ht="13.5" thickBot="1" x14ac:dyDescent="0.25">
      <c r="A155" s="99"/>
      <c r="B155" s="127"/>
      <c r="C155" s="113"/>
      <c r="D155" s="128"/>
      <c r="E155" s="140"/>
      <c r="F155" s="130"/>
      <c r="G155" s="131"/>
    </row>
    <row r="156" spans="1:9" x14ac:dyDescent="0.2">
      <c r="A156" s="99"/>
      <c r="B156" s="132" t="s">
        <v>92</v>
      </c>
      <c r="C156" s="133"/>
      <c r="D156" s="133"/>
      <c r="E156" s="134"/>
      <c r="F156" s="97"/>
      <c r="G156" s="98"/>
    </row>
    <row r="157" spans="1:9" ht="30.95" customHeight="1" x14ac:dyDescent="0.2">
      <c r="A157" s="99"/>
      <c r="B157" s="135"/>
      <c r="C157" s="237"/>
      <c r="D157" s="237"/>
      <c r="E157" s="238"/>
      <c r="F157" s="97"/>
      <c r="G157" s="98"/>
      <c r="I157" s="81"/>
    </row>
    <row r="158" spans="1:9" ht="46.5" customHeight="1" x14ac:dyDescent="0.2">
      <c r="A158" s="99"/>
      <c r="B158" s="239"/>
      <c r="C158" s="237"/>
      <c r="D158" s="237"/>
      <c r="E158" s="238"/>
      <c r="F158" s="97"/>
      <c r="G158" s="98"/>
      <c r="I158" s="81"/>
    </row>
    <row r="159" spans="1:9" x14ac:dyDescent="0.2">
      <c r="A159" s="99"/>
      <c r="B159" s="239"/>
      <c r="C159" s="237"/>
      <c r="D159" s="237"/>
      <c r="E159" s="238"/>
      <c r="F159" s="97"/>
      <c r="G159" s="98"/>
      <c r="I159" s="81"/>
    </row>
    <row r="160" spans="1:9" x14ac:dyDescent="0.2">
      <c r="A160" s="99"/>
      <c r="B160" s="239"/>
      <c r="C160" s="237"/>
      <c r="D160" s="237"/>
      <c r="E160" s="238"/>
      <c r="F160" s="97"/>
      <c r="G160" s="98"/>
    </row>
    <row r="161" spans="1:7" x14ac:dyDescent="0.2">
      <c r="A161" s="99"/>
      <c r="B161" s="135"/>
      <c r="C161" s="136"/>
      <c r="D161" s="136"/>
      <c r="E161" s="137"/>
      <c r="F161" s="97"/>
      <c r="G161" s="98"/>
    </row>
    <row r="162" spans="1:7" x14ac:dyDescent="0.2">
      <c r="A162" s="151"/>
      <c r="B162" s="152"/>
      <c r="C162" s="153"/>
      <c r="D162" s="153"/>
      <c r="E162" s="154" t="s">
        <v>116</v>
      </c>
      <c r="F162" s="155"/>
      <c r="G162" s="156">
        <f>SUM(F151:F154)</f>
        <v>0</v>
      </c>
    </row>
    <row r="163" spans="1:7" x14ac:dyDescent="0.2">
      <c r="A163" s="88">
        <v>500</v>
      </c>
      <c r="B163" s="157" t="s">
        <v>117</v>
      </c>
      <c r="C163" s="95"/>
      <c r="D163" s="91"/>
      <c r="E163" s="96"/>
      <c r="F163" s="97"/>
      <c r="G163" s="98"/>
    </row>
    <row r="164" spans="1:7" x14ac:dyDescent="0.2">
      <c r="A164" s="99"/>
      <c r="B164" s="105"/>
      <c r="C164" s="95"/>
      <c r="D164" s="91"/>
      <c r="E164" s="107"/>
      <c r="F164" s="97"/>
      <c r="G164" s="98"/>
    </row>
    <row r="165" spans="1:7" x14ac:dyDescent="0.2">
      <c r="A165" s="99">
        <v>510</v>
      </c>
      <c r="B165" s="100" t="s">
        <v>118</v>
      </c>
      <c r="C165" s="95"/>
      <c r="D165" s="102"/>
      <c r="E165" s="103"/>
      <c r="F165" s="104">
        <f t="shared" ref="F165:F167" si="11">SUM(E165*D165)</f>
        <v>0</v>
      </c>
      <c r="G165" s="98"/>
    </row>
    <row r="166" spans="1:7" x14ac:dyDescent="0.2">
      <c r="A166" s="99"/>
      <c r="B166" s="105"/>
      <c r="C166" s="95"/>
      <c r="D166" s="102"/>
      <c r="E166" s="103"/>
      <c r="F166" s="104">
        <f t="shared" si="11"/>
        <v>0</v>
      </c>
      <c r="G166" s="98"/>
    </row>
    <row r="167" spans="1:7" ht="13.5" thickBot="1" x14ac:dyDescent="0.25">
      <c r="A167" s="99"/>
      <c r="B167" s="105"/>
      <c r="C167" s="95"/>
      <c r="D167" s="102"/>
      <c r="E167" s="103"/>
      <c r="F167" s="104">
        <f t="shared" si="11"/>
        <v>0</v>
      </c>
      <c r="G167" s="158">
        <f>SUM(F165:F167)</f>
        <v>0</v>
      </c>
    </row>
    <row r="168" spans="1:7" x14ac:dyDescent="0.2">
      <c r="A168" s="99"/>
      <c r="B168" s="105"/>
      <c r="C168" s="95"/>
      <c r="D168" s="91"/>
      <c r="E168" s="107"/>
      <c r="F168" s="97"/>
      <c r="G168" s="98"/>
    </row>
    <row r="169" spans="1:7" x14ac:dyDescent="0.2">
      <c r="A169" s="99">
        <v>519</v>
      </c>
      <c r="B169" s="100" t="s">
        <v>119</v>
      </c>
      <c r="C169" s="95"/>
      <c r="D169" s="102"/>
      <c r="E169" s="103"/>
      <c r="F169" s="104">
        <f t="shared" ref="F169:F174" si="12">SUM(E169*D169)</f>
        <v>0</v>
      </c>
      <c r="G169" s="98"/>
    </row>
    <row r="170" spans="1:7" x14ac:dyDescent="0.2">
      <c r="A170" s="99"/>
      <c r="B170" s="105"/>
      <c r="C170" s="95"/>
      <c r="D170" s="102"/>
      <c r="E170" s="103"/>
      <c r="F170" s="104">
        <f t="shared" si="12"/>
        <v>0</v>
      </c>
      <c r="G170" s="98"/>
    </row>
    <row r="171" spans="1:7" ht="13.5" thickBot="1" x14ac:dyDescent="0.25">
      <c r="A171" s="99"/>
      <c r="B171" s="105"/>
      <c r="C171" s="95"/>
      <c r="D171" s="102"/>
      <c r="E171" s="103"/>
      <c r="F171" s="104">
        <f t="shared" si="12"/>
        <v>0</v>
      </c>
      <c r="G171" s="158">
        <f>SUM(F169:F171)</f>
        <v>0</v>
      </c>
    </row>
    <row r="172" spans="1:7" x14ac:dyDescent="0.2">
      <c r="A172" s="99"/>
      <c r="B172" s="105"/>
      <c r="C172" s="95"/>
      <c r="D172" s="91"/>
      <c r="E172" s="107"/>
      <c r="F172" s="97"/>
      <c r="G172" s="159"/>
    </row>
    <row r="173" spans="1:7" x14ac:dyDescent="0.2">
      <c r="A173" s="99">
        <v>530</v>
      </c>
      <c r="B173" s="100" t="s">
        <v>207</v>
      </c>
      <c r="C173" s="95"/>
      <c r="D173" s="102"/>
      <c r="E173" s="103"/>
      <c r="F173" s="104">
        <f t="shared" si="12"/>
        <v>0</v>
      </c>
      <c r="G173" s="98"/>
    </row>
    <row r="174" spans="1:7" x14ac:dyDescent="0.2">
      <c r="A174" s="99"/>
      <c r="B174" s="105"/>
      <c r="C174" s="95"/>
      <c r="D174" s="102">
        <v>1</v>
      </c>
      <c r="E174" s="103">
        <v>1920</v>
      </c>
      <c r="F174" s="104">
        <f t="shared" si="12"/>
        <v>1920</v>
      </c>
      <c r="G174" s="98"/>
    </row>
    <row r="175" spans="1:7" ht="13.5" thickBot="1" x14ac:dyDescent="0.25">
      <c r="A175" s="99"/>
      <c r="B175" s="105"/>
      <c r="C175" s="95"/>
      <c r="D175" s="102"/>
      <c r="E175" s="103"/>
      <c r="F175" s="104"/>
      <c r="G175" s="158">
        <f>SUM(F173:F175)</f>
        <v>1920</v>
      </c>
    </row>
    <row r="176" spans="1:7" x14ac:dyDescent="0.2">
      <c r="A176" s="99"/>
      <c r="B176" s="105"/>
      <c r="C176" s="95"/>
      <c r="D176" s="91"/>
      <c r="E176" s="107"/>
      <c r="F176" s="97"/>
      <c r="G176" s="98"/>
    </row>
    <row r="177" spans="1:7" x14ac:dyDescent="0.2">
      <c r="A177" s="99">
        <v>531</v>
      </c>
      <c r="B177" s="100" t="s">
        <v>120</v>
      </c>
      <c r="C177" s="95"/>
      <c r="D177" s="102">
        <v>1</v>
      </c>
      <c r="E177" s="103">
        <v>1300</v>
      </c>
      <c r="F177" s="104">
        <f t="shared" ref="F177:F179" si="13">SUM(E177*D177)</f>
        <v>1300</v>
      </c>
      <c r="G177" s="98"/>
    </row>
    <row r="178" spans="1:7" x14ac:dyDescent="0.2">
      <c r="A178" s="99"/>
      <c r="B178" s="105"/>
      <c r="C178" s="95"/>
      <c r="D178" s="102"/>
      <c r="E178" s="103"/>
      <c r="F178" s="104">
        <f t="shared" si="13"/>
        <v>0</v>
      </c>
      <c r="G178" s="98"/>
    </row>
    <row r="179" spans="1:7" ht="13.5" thickBot="1" x14ac:dyDescent="0.25">
      <c r="A179" s="99"/>
      <c r="B179" s="105"/>
      <c r="C179" s="95"/>
      <c r="D179" s="102"/>
      <c r="E179" s="103"/>
      <c r="F179" s="104">
        <f t="shared" si="13"/>
        <v>0</v>
      </c>
      <c r="G179" s="158">
        <f>SUM(F177:F179)</f>
        <v>1300</v>
      </c>
    </row>
    <row r="180" spans="1:7" x14ac:dyDescent="0.2">
      <c r="A180" s="99"/>
      <c r="B180" s="105"/>
      <c r="C180" s="95"/>
      <c r="D180" s="91"/>
      <c r="E180" s="107"/>
      <c r="F180" s="97"/>
      <c r="G180" s="98"/>
    </row>
    <row r="181" spans="1:7" x14ac:dyDescent="0.2">
      <c r="A181" s="99">
        <v>534</v>
      </c>
      <c r="B181" s="100" t="s">
        <v>121</v>
      </c>
      <c r="C181" s="95"/>
      <c r="D181" s="102">
        <v>11</v>
      </c>
      <c r="E181" s="103">
        <v>1000</v>
      </c>
      <c r="F181" s="104">
        <f t="shared" ref="F181:F183" si="14">SUM(E181*D181)</f>
        <v>11000</v>
      </c>
      <c r="G181" s="98"/>
    </row>
    <row r="182" spans="1:7" x14ac:dyDescent="0.2">
      <c r="A182" s="99"/>
      <c r="B182" s="105"/>
      <c r="C182" s="95"/>
      <c r="D182" s="102"/>
      <c r="E182" s="103"/>
      <c r="F182" s="104">
        <f t="shared" si="14"/>
        <v>0</v>
      </c>
      <c r="G182" s="98"/>
    </row>
    <row r="183" spans="1:7" ht="13.5" thickBot="1" x14ac:dyDescent="0.25">
      <c r="A183" s="99"/>
      <c r="B183" s="105"/>
      <c r="C183" s="95"/>
      <c r="D183" s="102"/>
      <c r="E183" s="103"/>
      <c r="F183" s="104">
        <f t="shared" si="14"/>
        <v>0</v>
      </c>
      <c r="G183" s="158">
        <f>SUM(F181:F183)</f>
        <v>11000</v>
      </c>
    </row>
    <row r="184" spans="1:7" x14ac:dyDescent="0.2">
      <c r="A184" s="99"/>
      <c r="B184" s="105"/>
      <c r="C184" s="95"/>
      <c r="D184" s="91"/>
      <c r="E184" s="107"/>
      <c r="F184" s="97"/>
      <c r="G184" s="98"/>
    </row>
    <row r="185" spans="1:7" x14ac:dyDescent="0.2">
      <c r="A185" s="99">
        <v>550</v>
      </c>
      <c r="B185" s="100" t="s">
        <v>122</v>
      </c>
      <c r="C185" s="95"/>
      <c r="D185" s="102">
        <v>1</v>
      </c>
      <c r="E185" s="103">
        <v>2000</v>
      </c>
      <c r="F185" s="104">
        <f t="shared" ref="F185:F187" si="15">SUM(E185*D185)</f>
        <v>2000</v>
      </c>
      <c r="G185" s="98"/>
    </row>
    <row r="186" spans="1:7" x14ac:dyDescent="0.2">
      <c r="A186" s="99"/>
      <c r="B186" s="105"/>
      <c r="C186" s="95"/>
      <c r="D186" s="102"/>
      <c r="E186" s="103"/>
      <c r="F186" s="104">
        <f t="shared" si="15"/>
        <v>0</v>
      </c>
      <c r="G186" s="98"/>
    </row>
    <row r="187" spans="1:7" ht="13.5" thickBot="1" x14ac:dyDescent="0.25">
      <c r="A187" s="99"/>
      <c r="B187" s="105"/>
      <c r="C187" s="95"/>
      <c r="D187" s="102"/>
      <c r="E187" s="103"/>
      <c r="F187" s="104">
        <f t="shared" si="15"/>
        <v>0</v>
      </c>
      <c r="G187" s="158">
        <f>SUM(F185:F187)</f>
        <v>2000</v>
      </c>
    </row>
    <row r="188" spans="1:7" x14ac:dyDescent="0.2">
      <c r="A188" s="99"/>
      <c r="B188" s="105"/>
      <c r="C188" s="95"/>
      <c r="D188" s="91"/>
      <c r="E188" s="107"/>
      <c r="F188" s="97"/>
      <c r="G188" s="98"/>
    </row>
    <row r="189" spans="1:7" x14ac:dyDescent="0.2">
      <c r="A189" s="99">
        <v>560</v>
      </c>
      <c r="B189" s="100" t="s">
        <v>123</v>
      </c>
      <c r="C189" s="95"/>
      <c r="D189" s="102"/>
      <c r="E189" s="103"/>
      <c r="F189" s="104">
        <f t="shared" ref="F189:F191" si="16">SUM(E189*D189)</f>
        <v>0</v>
      </c>
      <c r="G189" s="98"/>
    </row>
    <row r="190" spans="1:7" x14ac:dyDescent="0.2">
      <c r="A190" s="99"/>
      <c r="B190" s="105"/>
      <c r="C190" s="95"/>
      <c r="D190" s="102"/>
      <c r="E190" s="103"/>
      <c r="F190" s="104">
        <f t="shared" si="16"/>
        <v>0</v>
      </c>
      <c r="G190" s="98"/>
    </row>
    <row r="191" spans="1:7" ht="13.5" thickBot="1" x14ac:dyDescent="0.25">
      <c r="A191" s="99"/>
      <c r="B191" s="105"/>
      <c r="C191" s="95"/>
      <c r="D191" s="102"/>
      <c r="E191" s="103"/>
      <c r="F191" s="104">
        <f t="shared" si="16"/>
        <v>0</v>
      </c>
      <c r="G191" s="158">
        <f>SUM(F189:F191)</f>
        <v>0</v>
      </c>
    </row>
    <row r="192" spans="1:7" x14ac:dyDescent="0.2">
      <c r="A192" s="99"/>
      <c r="B192" s="105"/>
      <c r="C192" s="95"/>
      <c r="D192" s="91"/>
      <c r="E192" s="107"/>
      <c r="F192" s="97"/>
      <c r="G192" s="98"/>
    </row>
    <row r="193" spans="1:7" x14ac:dyDescent="0.2">
      <c r="A193" s="99">
        <v>580</v>
      </c>
      <c r="B193" s="100" t="s">
        <v>124</v>
      </c>
      <c r="C193" s="95"/>
      <c r="D193" s="102">
        <v>12</v>
      </c>
      <c r="E193" s="103">
        <v>2200</v>
      </c>
      <c r="F193" s="104">
        <f t="shared" ref="F193:F195" si="17">SUM(E193*D193)</f>
        <v>26400</v>
      </c>
      <c r="G193" s="98"/>
    </row>
    <row r="194" spans="1:7" x14ac:dyDescent="0.2">
      <c r="A194" s="99"/>
      <c r="B194" s="105" t="s">
        <v>189</v>
      </c>
      <c r="C194" s="95"/>
      <c r="D194" s="102">
        <v>10</v>
      </c>
      <c r="E194" s="103">
        <v>2200</v>
      </c>
      <c r="F194" s="104">
        <f t="shared" si="17"/>
        <v>22000</v>
      </c>
      <c r="G194" s="98"/>
    </row>
    <row r="195" spans="1:7" ht="13.5" thickBot="1" x14ac:dyDescent="0.25">
      <c r="A195" s="99"/>
      <c r="B195" s="105"/>
      <c r="C195" s="95"/>
      <c r="D195" s="102"/>
      <c r="E195" s="103"/>
      <c r="F195" s="104">
        <f t="shared" si="17"/>
        <v>0</v>
      </c>
      <c r="G195" s="158">
        <f>SUM(F193:F195)</f>
        <v>48400</v>
      </c>
    </row>
    <row r="196" spans="1:7" x14ac:dyDescent="0.2">
      <c r="A196" s="99"/>
      <c r="B196" s="105"/>
      <c r="C196" s="95"/>
      <c r="D196" s="91"/>
      <c r="E196" s="107"/>
      <c r="F196" s="97"/>
      <c r="G196" s="98"/>
    </row>
    <row r="197" spans="1:7" x14ac:dyDescent="0.2">
      <c r="A197" s="99">
        <v>589</v>
      </c>
      <c r="B197" s="100" t="s">
        <v>155</v>
      </c>
      <c r="C197" s="95"/>
      <c r="D197" s="102">
        <v>7</v>
      </c>
      <c r="E197" s="103">
        <v>2200</v>
      </c>
      <c r="F197" s="104">
        <f t="shared" ref="F197:F199" si="18">SUM(E197*D197)</f>
        <v>15400</v>
      </c>
      <c r="G197" s="98"/>
    </row>
    <row r="198" spans="1:7" x14ac:dyDescent="0.2">
      <c r="A198" s="99"/>
      <c r="B198" s="105" t="s">
        <v>190</v>
      </c>
      <c r="C198" s="95"/>
      <c r="D198" s="102">
        <v>4</v>
      </c>
      <c r="E198" s="103">
        <v>2200</v>
      </c>
      <c r="F198" s="104">
        <f t="shared" si="18"/>
        <v>8800</v>
      </c>
      <c r="G198" s="98"/>
    </row>
    <row r="199" spans="1:7" ht="13.5" thickBot="1" x14ac:dyDescent="0.25">
      <c r="A199" s="99"/>
      <c r="B199" s="105"/>
      <c r="C199" s="95"/>
      <c r="D199" s="102"/>
      <c r="E199" s="103"/>
      <c r="F199" s="104">
        <f t="shared" si="18"/>
        <v>0</v>
      </c>
      <c r="G199" s="158">
        <f>SUM(F197:F199)</f>
        <v>24200</v>
      </c>
    </row>
    <row r="200" spans="1:7" x14ac:dyDescent="0.2">
      <c r="A200" s="99"/>
      <c r="B200" s="105"/>
      <c r="C200" s="95"/>
      <c r="D200" s="91"/>
      <c r="E200" s="107"/>
      <c r="F200" s="97"/>
      <c r="G200" s="98"/>
    </row>
    <row r="201" spans="1:7" x14ac:dyDescent="0.2">
      <c r="A201" s="99" t="s">
        <v>26</v>
      </c>
      <c r="B201" s="100" t="s">
        <v>126</v>
      </c>
      <c r="C201" s="95"/>
      <c r="D201" s="102"/>
      <c r="E201" s="103"/>
      <c r="F201" s="104">
        <f t="shared" ref="F201:F206" si="19">SUM(E201*D201)</f>
        <v>0</v>
      </c>
      <c r="G201" s="98"/>
    </row>
    <row r="202" spans="1:7" x14ac:dyDescent="0.2">
      <c r="A202" s="99"/>
      <c r="B202" s="105"/>
      <c r="C202" s="95"/>
      <c r="D202" s="102"/>
      <c r="E202" s="103"/>
      <c r="F202" s="104">
        <f t="shared" si="19"/>
        <v>0</v>
      </c>
      <c r="G202" s="98"/>
    </row>
    <row r="203" spans="1:7" x14ac:dyDescent="0.2">
      <c r="A203" s="99"/>
      <c r="B203" s="105"/>
      <c r="C203" s="95"/>
      <c r="D203" s="102"/>
      <c r="E203" s="103"/>
      <c r="F203" s="104">
        <f t="shared" si="19"/>
        <v>0</v>
      </c>
      <c r="G203" s="159"/>
    </row>
    <row r="204" spans="1:7" x14ac:dyDescent="0.2">
      <c r="A204" s="99"/>
      <c r="B204" s="100"/>
      <c r="C204" s="95"/>
      <c r="D204" s="102"/>
      <c r="E204" s="103"/>
      <c r="F204" s="104">
        <f t="shared" si="19"/>
        <v>0</v>
      </c>
      <c r="G204" s="98"/>
    </row>
    <row r="205" spans="1:7" x14ac:dyDescent="0.2">
      <c r="A205" s="99"/>
      <c r="B205" s="105"/>
      <c r="C205" s="95"/>
      <c r="D205" s="102"/>
      <c r="E205" s="103"/>
      <c r="F205" s="104">
        <f t="shared" si="19"/>
        <v>0</v>
      </c>
      <c r="G205" s="98"/>
    </row>
    <row r="206" spans="1:7" ht="13.5" thickBot="1" x14ac:dyDescent="0.25">
      <c r="A206" s="99"/>
      <c r="B206" s="105"/>
      <c r="C206" s="95"/>
      <c r="D206" s="102"/>
      <c r="E206" s="103"/>
      <c r="F206" s="104">
        <f t="shared" si="19"/>
        <v>0</v>
      </c>
      <c r="G206" s="158">
        <f>SUM(F201:F206)</f>
        <v>0</v>
      </c>
    </row>
    <row r="207" spans="1:7" x14ac:dyDescent="0.2">
      <c r="A207" s="99"/>
      <c r="B207" s="109" t="s">
        <v>92</v>
      </c>
      <c r="C207" s="110"/>
      <c r="D207" s="110"/>
      <c r="E207" s="111"/>
      <c r="F207" s="97"/>
      <c r="G207" s="98"/>
    </row>
    <row r="208" spans="1:7" ht="38.25" x14ac:dyDescent="0.2">
      <c r="A208" s="99"/>
      <c r="B208" s="135" t="s">
        <v>209</v>
      </c>
      <c r="C208" s="240"/>
      <c r="D208" s="240"/>
      <c r="E208" s="241"/>
      <c r="F208" s="97"/>
      <c r="G208" s="98"/>
    </row>
    <row r="209" spans="1:7" ht="38.25" x14ac:dyDescent="0.2">
      <c r="A209" s="99"/>
      <c r="B209" s="135" t="s">
        <v>202</v>
      </c>
      <c r="C209" s="240"/>
      <c r="D209" s="240"/>
      <c r="E209" s="241"/>
      <c r="F209" s="97"/>
      <c r="G209" s="98"/>
    </row>
    <row r="210" spans="1:7" ht="38.25" x14ac:dyDescent="0.2">
      <c r="A210" s="99"/>
      <c r="B210" s="135" t="s">
        <v>204</v>
      </c>
      <c r="C210" s="136"/>
      <c r="D210" s="136"/>
      <c r="E210" s="137"/>
      <c r="F210" s="97"/>
      <c r="G210" s="98"/>
    </row>
    <row r="211" spans="1:7" ht="114.75" x14ac:dyDescent="0.2">
      <c r="A211" s="99"/>
      <c r="B211" s="135" t="s">
        <v>203</v>
      </c>
      <c r="C211" s="136"/>
      <c r="D211" s="136"/>
      <c r="E211" s="137"/>
      <c r="F211" s="97"/>
      <c r="G211" s="98"/>
    </row>
    <row r="212" spans="1:7" ht="165.75" x14ac:dyDescent="0.2">
      <c r="A212" s="99"/>
      <c r="B212" s="242" t="s">
        <v>193</v>
      </c>
      <c r="C212" s="240"/>
      <c r="D212" s="240"/>
      <c r="E212" s="241"/>
      <c r="F212" s="97"/>
      <c r="G212" s="159"/>
    </row>
    <row r="213" spans="1:7" ht="153" x14ac:dyDescent="0.2">
      <c r="A213" s="99"/>
      <c r="B213" s="242" t="s">
        <v>201</v>
      </c>
      <c r="C213" s="240"/>
      <c r="D213" s="240"/>
      <c r="E213" s="241"/>
      <c r="F213" s="97"/>
      <c r="G213" s="159"/>
    </row>
    <row r="214" spans="1:7" ht="102" x14ac:dyDescent="0.2">
      <c r="A214" s="99"/>
      <c r="B214" s="242" t="s">
        <v>212</v>
      </c>
      <c r="C214" s="240"/>
      <c r="D214" s="240"/>
      <c r="E214" s="241"/>
      <c r="F214" s="97"/>
      <c r="G214" s="159"/>
    </row>
    <row r="215" spans="1:7" ht="76.5" x14ac:dyDescent="0.2">
      <c r="A215" s="99"/>
      <c r="B215" s="242" t="s">
        <v>211</v>
      </c>
      <c r="C215" s="240"/>
      <c r="D215" s="240"/>
      <c r="E215" s="241"/>
      <c r="F215" s="97"/>
      <c r="G215" s="98"/>
    </row>
    <row r="216" spans="1:7" x14ac:dyDescent="0.2">
      <c r="A216" s="99"/>
      <c r="B216" s="135"/>
      <c r="C216" s="136"/>
      <c r="D216" s="136"/>
      <c r="E216" s="137"/>
      <c r="F216" s="97"/>
      <c r="G216" s="98"/>
    </row>
    <row r="217" spans="1:7" ht="13.5" thickBot="1" x14ac:dyDescent="0.25">
      <c r="A217" s="112"/>
      <c r="B217" s="113"/>
      <c r="C217" s="114"/>
      <c r="D217" s="114"/>
      <c r="E217" s="154" t="s">
        <v>127</v>
      </c>
      <c r="F217" s="155"/>
      <c r="G217" s="155">
        <f>SUM(G163:G216)</f>
        <v>88820</v>
      </c>
    </row>
    <row r="218" spans="1:7" x14ac:dyDescent="0.2">
      <c r="A218" s="118">
        <v>600</v>
      </c>
      <c r="B218" s="6" t="s">
        <v>128</v>
      </c>
      <c r="C218" s="119"/>
      <c r="D218" s="91"/>
      <c r="E218" s="107"/>
      <c r="F218" s="97"/>
      <c r="G218" s="98"/>
    </row>
    <row r="219" spans="1:7" x14ac:dyDescent="0.2">
      <c r="A219" s="88"/>
      <c r="B219" s="6"/>
      <c r="C219" s="95"/>
      <c r="D219" s="91"/>
      <c r="E219" s="107"/>
      <c r="F219" s="97"/>
      <c r="G219" s="98"/>
    </row>
    <row r="220" spans="1:7" x14ac:dyDescent="0.2">
      <c r="A220" s="99">
        <v>610</v>
      </c>
      <c r="B220" s="124" t="s">
        <v>129</v>
      </c>
      <c r="C220" s="95"/>
      <c r="D220" s="102">
        <v>1</v>
      </c>
      <c r="E220" s="103">
        <v>8710.18</v>
      </c>
      <c r="F220" s="104">
        <f t="shared" ref="F220:F222" si="20">SUM(E220*D220)</f>
        <v>8710.18</v>
      </c>
      <c r="G220" s="98"/>
    </row>
    <row r="221" spans="1:7" x14ac:dyDescent="0.2">
      <c r="A221" s="99"/>
      <c r="B221" s="254" t="s">
        <v>188</v>
      </c>
      <c r="C221" s="95"/>
      <c r="D221" s="102">
        <v>1</v>
      </c>
      <c r="E221" s="103">
        <v>5000</v>
      </c>
      <c r="F221" s="104">
        <f t="shared" si="20"/>
        <v>5000</v>
      </c>
      <c r="G221" s="98"/>
    </row>
    <row r="222" spans="1:7" ht="13.5" thickBot="1" x14ac:dyDescent="0.25">
      <c r="A222" s="99"/>
      <c r="B222" s="2" t="s">
        <v>191</v>
      </c>
      <c r="C222" s="95"/>
      <c r="D222" s="102">
        <v>1</v>
      </c>
      <c r="E222" s="103">
        <v>1600</v>
      </c>
      <c r="F222" s="104">
        <f t="shared" si="20"/>
        <v>1600</v>
      </c>
      <c r="G222" s="158">
        <f>SUM(F220:F222)</f>
        <v>15310.18</v>
      </c>
    </row>
    <row r="223" spans="1:7" x14ac:dyDescent="0.2">
      <c r="A223" s="99"/>
      <c r="C223" s="95"/>
      <c r="D223" s="91"/>
      <c r="E223" s="107"/>
      <c r="F223" s="97"/>
      <c r="G223" s="98"/>
    </row>
    <row r="224" spans="1:7" x14ac:dyDescent="0.2">
      <c r="A224" s="99">
        <v>612</v>
      </c>
      <c r="B224" s="124" t="s">
        <v>130</v>
      </c>
      <c r="C224" s="95"/>
      <c r="D224" s="102"/>
      <c r="E224" s="103"/>
      <c r="F224" s="104">
        <f t="shared" ref="F224:F226" si="21">SUM(E224*D224)</f>
        <v>0</v>
      </c>
      <c r="G224" s="98"/>
    </row>
    <row r="225" spans="1:7" x14ac:dyDescent="0.2">
      <c r="A225" s="99"/>
      <c r="C225" s="95"/>
      <c r="D225" s="102"/>
      <c r="E225" s="103"/>
      <c r="F225" s="104">
        <f t="shared" si="21"/>
        <v>0</v>
      </c>
      <c r="G225" s="98"/>
    </row>
    <row r="226" spans="1:7" ht="13.5" thickBot="1" x14ac:dyDescent="0.25">
      <c r="A226" s="99"/>
      <c r="C226" s="95"/>
      <c r="D226" s="102"/>
      <c r="E226" s="103"/>
      <c r="F226" s="104">
        <f t="shared" si="21"/>
        <v>0</v>
      </c>
      <c r="G226" s="158">
        <f>SUM(F224:F226)</f>
        <v>0</v>
      </c>
    </row>
    <row r="227" spans="1:7" x14ac:dyDescent="0.2">
      <c r="A227" s="99"/>
      <c r="C227" s="95"/>
      <c r="D227" s="91"/>
      <c r="E227" s="107"/>
      <c r="F227" s="97"/>
      <c r="G227" s="98"/>
    </row>
    <row r="228" spans="1:7" x14ac:dyDescent="0.2">
      <c r="A228" s="99">
        <v>640</v>
      </c>
      <c r="B228" s="124" t="s">
        <v>131</v>
      </c>
      <c r="C228" s="95"/>
      <c r="D228" s="102">
        <v>1</v>
      </c>
      <c r="E228" s="103">
        <v>29000</v>
      </c>
      <c r="F228" s="104">
        <v>29000</v>
      </c>
      <c r="G228" s="98"/>
    </row>
    <row r="229" spans="1:7" x14ac:dyDescent="0.2">
      <c r="A229" s="99"/>
      <c r="B229" s="124"/>
      <c r="C229" s="95"/>
      <c r="D229" s="102"/>
      <c r="E229" s="103"/>
      <c r="F229" s="104">
        <f t="shared" ref="F229:F231" si="22">SUM(E229*D229)</f>
        <v>0</v>
      </c>
      <c r="G229" s="98"/>
    </row>
    <row r="230" spans="1:7" x14ac:dyDescent="0.2">
      <c r="A230" s="99"/>
      <c r="C230" s="95"/>
      <c r="D230" s="102"/>
      <c r="E230" s="103"/>
      <c r="F230" s="104">
        <f t="shared" si="22"/>
        <v>0</v>
      </c>
      <c r="G230" s="98"/>
    </row>
    <row r="231" spans="1:7" ht="13.5" thickBot="1" x14ac:dyDescent="0.25">
      <c r="A231" s="99"/>
      <c r="C231" s="95"/>
      <c r="D231" s="102"/>
      <c r="E231" s="103"/>
      <c r="F231" s="104">
        <f t="shared" si="22"/>
        <v>0</v>
      </c>
      <c r="G231" s="158">
        <f>SUM(F228:F231)</f>
        <v>29000</v>
      </c>
    </row>
    <row r="232" spans="1:7" x14ac:dyDescent="0.2">
      <c r="A232" s="99"/>
      <c r="C232" s="95"/>
      <c r="D232" s="91"/>
      <c r="E232" s="107"/>
      <c r="F232" s="97"/>
      <c r="G232" s="98"/>
    </row>
    <row r="233" spans="1:7" x14ac:dyDescent="0.2">
      <c r="A233" s="99">
        <v>641</v>
      </c>
      <c r="B233" s="124" t="s">
        <v>132</v>
      </c>
      <c r="C233" s="95"/>
      <c r="D233" s="102"/>
      <c r="E233" s="103"/>
      <c r="F233" s="104">
        <f t="shared" ref="F233:F236" si="23">SUM(E233*D233)</f>
        <v>0</v>
      </c>
      <c r="G233" s="98"/>
    </row>
    <row r="234" spans="1:7" x14ac:dyDescent="0.2">
      <c r="A234" s="99"/>
      <c r="C234" s="95"/>
      <c r="D234" s="102"/>
      <c r="E234" s="103"/>
      <c r="F234" s="104">
        <f t="shared" si="23"/>
        <v>0</v>
      </c>
      <c r="G234" s="98"/>
    </row>
    <row r="235" spans="1:7" x14ac:dyDescent="0.2">
      <c r="A235" s="99"/>
      <c r="C235" s="95"/>
      <c r="D235" s="102"/>
      <c r="E235" s="103"/>
      <c r="F235" s="104">
        <f t="shared" si="23"/>
        <v>0</v>
      </c>
      <c r="G235" s="98"/>
    </row>
    <row r="236" spans="1:7" ht="13.5" thickBot="1" x14ac:dyDescent="0.25">
      <c r="A236" s="99"/>
      <c r="C236" s="95"/>
      <c r="D236" s="102"/>
      <c r="E236" s="103"/>
      <c r="F236" s="104">
        <f t="shared" si="23"/>
        <v>0</v>
      </c>
      <c r="G236" s="158">
        <f>SUM(F233:F236)</f>
        <v>0</v>
      </c>
    </row>
    <row r="237" spans="1:7" x14ac:dyDescent="0.2">
      <c r="A237" s="99"/>
      <c r="C237" s="95"/>
      <c r="D237" s="91"/>
      <c r="E237" s="107"/>
      <c r="F237" s="97"/>
      <c r="G237" s="98"/>
    </row>
    <row r="238" spans="1:7" x14ac:dyDescent="0.2">
      <c r="A238" s="99">
        <v>650</v>
      </c>
      <c r="B238" s="124" t="s">
        <v>170</v>
      </c>
      <c r="C238" s="95"/>
      <c r="D238" s="102">
        <v>1</v>
      </c>
      <c r="E238" s="103">
        <v>15000</v>
      </c>
      <c r="F238" s="104">
        <f t="shared" ref="F238:F241" si="24">SUM(E238*D238)</f>
        <v>15000</v>
      </c>
      <c r="G238" s="98"/>
    </row>
    <row r="239" spans="1:7" x14ac:dyDescent="0.2">
      <c r="A239" s="99"/>
      <c r="C239" s="95"/>
      <c r="D239" s="102"/>
      <c r="E239" s="103"/>
      <c r="F239" s="104">
        <f t="shared" si="24"/>
        <v>0</v>
      </c>
      <c r="G239" s="98"/>
    </row>
    <row r="240" spans="1:7" x14ac:dyDescent="0.2">
      <c r="A240" s="99"/>
      <c r="C240" s="95"/>
      <c r="D240" s="102"/>
      <c r="E240" s="103"/>
      <c r="F240" s="104">
        <f t="shared" si="24"/>
        <v>0</v>
      </c>
      <c r="G240" s="98"/>
    </row>
    <row r="241" spans="1:7" ht="13.5" thickBot="1" x14ac:dyDescent="0.25">
      <c r="A241" s="99"/>
      <c r="C241" s="95"/>
      <c r="D241" s="102"/>
      <c r="E241" s="103"/>
      <c r="F241" s="104">
        <f t="shared" si="24"/>
        <v>0</v>
      </c>
      <c r="G241" s="158">
        <f>SUM(F238:F241)</f>
        <v>15000</v>
      </c>
    </row>
    <row r="242" spans="1:7" x14ac:dyDescent="0.2">
      <c r="A242" s="99"/>
      <c r="C242" s="95"/>
      <c r="D242" s="91"/>
      <c r="E242" s="107"/>
      <c r="F242" s="97"/>
      <c r="G242" s="98"/>
    </row>
    <row r="243" spans="1:7" x14ac:dyDescent="0.2">
      <c r="A243" s="99">
        <v>651</v>
      </c>
      <c r="B243" s="124" t="s">
        <v>156</v>
      </c>
      <c r="C243" s="95"/>
      <c r="D243" s="102"/>
      <c r="E243" s="103"/>
      <c r="F243" s="104">
        <f t="shared" ref="F243:F245" si="25">SUM(E243*D243)</f>
        <v>0</v>
      </c>
      <c r="G243" s="98"/>
    </row>
    <row r="244" spans="1:7" x14ac:dyDescent="0.2">
      <c r="A244" s="99"/>
      <c r="B244" s="2" t="s">
        <v>133</v>
      </c>
      <c r="C244" s="95"/>
      <c r="D244" s="102"/>
      <c r="E244" s="103"/>
      <c r="F244" s="104">
        <f t="shared" si="25"/>
        <v>0</v>
      </c>
      <c r="G244" s="98"/>
    </row>
    <row r="245" spans="1:7" ht="13.5" thickBot="1" x14ac:dyDescent="0.25">
      <c r="A245" s="99"/>
      <c r="C245" s="95"/>
      <c r="D245" s="102"/>
      <c r="E245" s="103"/>
      <c r="F245" s="104">
        <f t="shared" si="25"/>
        <v>0</v>
      </c>
      <c r="G245" s="158">
        <f>SUM(F243:F245)</f>
        <v>0</v>
      </c>
    </row>
    <row r="246" spans="1:7" x14ac:dyDescent="0.2">
      <c r="A246" s="99"/>
      <c r="C246" s="95"/>
      <c r="D246" s="91"/>
      <c r="E246" s="107"/>
      <c r="F246" s="97"/>
      <c r="G246" s="98"/>
    </row>
    <row r="247" spans="1:7" ht="25.5" x14ac:dyDescent="0.2">
      <c r="A247" s="99">
        <v>652</v>
      </c>
      <c r="B247" s="100" t="s">
        <v>172</v>
      </c>
      <c r="C247" s="95"/>
      <c r="D247" s="102"/>
      <c r="E247" s="103"/>
      <c r="F247" s="104">
        <f t="shared" ref="F247:F249" si="26">SUM(E247*D247)</f>
        <v>0</v>
      </c>
      <c r="G247" s="98"/>
    </row>
    <row r="248" spans="1:7" x14ac:dyDescent="0.2">
      <c r="A248" s="99"/>
      <c r="C248" s="95"/>
      <c r="D248" s="102"/>
      <c r="E248" s="103"/>
      <c r="F248" s="104">
        <f t="shared" si="26"/>
        <v>0</v>
      </c>
      <c r="G248" s="98"/>
    </row>
    <row r="249" spans="1:7" ht="13.5" thickBot="1" x14ac:dyDescent="0.25">
      <c r="A249" s="99"/>
      <c r="C249" s="95"/>
      <c r="D249" s="102"/>
      <c r="E249" s="103"/>
      <c r="F249" s="104">
        <f t="shared" si="26"/>
        <v>0</v>
      </c>
      <c r="G249" s="158">
        <f>SUM(F247:F249)</f>
        <v>0</v>
      </c>
    </row>
    <row r="250" spans="1:7" x14ac:dyDescent="0.2">
      <c r="A250" s="99"/>
      <c r="C250" s="95"/>
      <c r="D250" s="91"/>
      <c r="E250" s="107"/>
      <c r="F250" s="97"/>
      <c r="G250" s="98"/>
    </row>
    <row r="251" spans="1:7" x14ac:dyDescent="0.2">
      <c r="A251" s="99">
        <v>653</v>
      </c>
      <c r="B251" s="124" t="s">
        <v>134</v>
      </c>
      <c r="C251" s="95"/>
      <c r="D251" s="102">
        <v>1</v>
      </c>
      <c r="E251" s="103">
        <v>1080</v>
      </c>
      <c r="F251" s="104">
        <f t="shared" ref="F251:F262" si="27">SUM(E251*D251)</f>
        <v>1080</v>
      </c>
      <c r="G251" s="98"/>
    </row>
    <row r="252" spans="1:7" x14ac:dyDescent="0.2">
      <c r="A252" s="99"/>
      <c r="B252" s="124"/>
      <c r="C252" s="95"/>
      <c r="D252" s="102"/>
      <c r="E252" s="103"/>
      <c r="F252" s="104">
        <f t="shared" si="27"/>
        <v>0</v>
      </c>
      <c r="G252" s="98"/>
    </row>
    <row r="253" spans="1:7" ht="13.5" thickBot="1" x14ac:dyDescent="0.25">
      <c r="A253" s="99"/>
      <c r="B253" s="124"/>
      <c r="C253" s="95"/>
      <c r="D253" s="102"/>
      <c r="E253" s="103"/>
      <c r="F253" s="104">
        <f t="shared" si="27"/>
        <v>0</v>
      </c>
      <c r="G253" s="158">
        <f>SUM(F251:F253)</f>
        <v>1080</v>
      </c>
    </row>
    <row r="254" spans="1:7" x14ac:dyDescent="0.2">
      <c r="A254" s="99"/>
      <c r="B254" s="124"/>
      <c r="C254" s="91"/>
      <c r="D254" s="107"/>
      <c r="E254" s="97"/>
      <c r="F254" s="97"/>
      <c r="G254" s="159"/>
    </row>
    <row r="255" spans="1:7" x14ac:dyDescent="0.2">
      <c r="A255" s="99">
        <v>654</v>
      </c>
      <c r="B255" s="124" t="s">
        <v>171</v>
      </c>
      <c r="C255" s="95"/>
      <c r="D255" s="102"/>
      <c r="E255" s="103"/>
      <c r="F255" s="104">
        <f t="shared" si="27"/>
        <v>0</v>
      </c>
      <c r="G255" s="98"/>
    </row>
    <row r="256" spans="1:7" x14ac:dyDescent="0.2">
      <c r="A256" s="99"/>
      <c r="B256" s="124"/>
      <c r="C256" s="95"/>
      <c r="D256" s="102"/>
      <c r="E256" s="103"/>
      <c r="F256" s="104">
        <f t="shared" si="27"/>
        <v>0</v>
      </c>
      <c r="G256" s="98"/>
    </row>
    <row r="257" spans="1:7" ht="13.5" thickBot="1" x14ac:dyDescent="0.25">
      <c r="A257" s="99"/>
      <c r="B257" s="124"/>
      <c r="C257" s="95"/>
      <c r="D257" s="102"/>
      <c r="E257" s="103"/>
      <c r="F257" s="104">
        <f t="shared" si="27"/>
        <v>0</v>
      </c>
      <c r="G257" s="158">
        <f>SUM(F255:F257)</f>
        <v>0</v>
      </c>
    </row>
    <row r="258" spans="1:7" x14ac:dyDescent="0.2">
      <c r="A258" s="99"/>
      <c r="B258" s="124"/>
      <c r="C258" s="91"/>
      <c r="D258" s="107"/>
      <c r="E258" s="97"/>
      <c r="F258" s="97"/>
      <c r="G258" s="98"/>
    </row>
    <row r="259" spans="1:7" x14ac:dyDescent="0.2">
      <c r="A259" s="99">
        <v>6541</v>
      </c>
      <c r="B259" s="124" t="s">
        <v>173</v>
      </c>
      <c r="C259" s="95"/>
      <c r="D259" s="102"/>
      <c r="E259" s="103"/>
      <c r="F259" s="104">
        <f t="shared" si="27"/>
        <v>0</v>
      </c>
      <c r="G259" s="98"/>
    </row>
    <row r="260" spans="1:7" x14ac:dyDescent="0.2">
      <c r="A260" s="99"/>
      <c r="C260" s="95"/>
      <c r="D260" s="102"/>
      <c r="E260" s="103"/>
      <c r="F260" s="104">
        <f t="shared" si="27"/>
        <v>0</v>
      </c>
      <c r="G260" s="98"/>
    </row>
    <row r="261" spans="1:7" x14ac:dyDescent="0.2">
      <c r="A261" s="99"/>
      <c r="C261" s="95"/>
      <c r="D261" s="102"/>
      <c r="E261" s="103"/>
      <c r="F261" s="104">
        <f t="shared" si="27"/>
        <v>0</v>
      </c>
      <c r="G261" s="98"/>
    </row>
    <row r="262" spans="1:7" ht="13.5" thickBot="1" x14ac:dyDescent="0.25">
      <c r="A262" s="99"/>
      <c r="C262" s="95"/>
      <c r="D262" s="102"/>
      <c r="E262" s="103"/>
      <c r="F262" s="104">
        <f t="shared" si="27"/>
        <v>0</v>
      </c>
      <c r="G262" s="158">
        <f>SUM(F259:F262)</f>
        <v>0</v>
      </c>
    </row>
    <row r="263" spans="1:7" ht="13.5" thickBot="1" x14ac:dyDescent="0.25">
      <c r="A263" s="99"/>
      <c r="C263" s="95"/>
      <c r="D263" s="91"/>
      <c r="E263" s="107"/>
      <c r="F263" s="130"/>
      <c r="G263" s="131"/>
    </row>
    <row r="264" spans="1:7" x14ac:dyDescent="0.2">
      <c r="A264" s="99"/>
      <c r="B264" s="109" t="s">
        <v>92</v>
      </c>
      <c r="C264" s="110"/>
      <c r="D264" s="110"/>
      <c r="E264" s="111"/>
      <c r="F264" s="97"/>
      <c r="G264" s="98"/>
    </row>
    <row r="265" spans="1:7" ht="63.75" x14ac:dyDescent="0.2">
      <c r="A265" s="99"/>
      <c r="B265" s="135" t="s">
        <v>213</v>
      </c>
      <c r="C265" s="240"/>
      <c r="D265" s="240"/>
      <c r="E265" s="241"/>
      <c r="F265" s="97"/>
      <c r="G265" s="98"/>
    </row>
    <row r="266" spans="1:7" ht="38.25" x14ac:dyDescent="0.2">
      <c r="A266" s="99"/>
      <c r="B266" s="135" t="s">
        <v>206</v>
      </c>
      <c r="C266" s="136"/>
      <c r="D266" s="136"/>
      <c r="E266" s="137"/>
      <c r="F266" s="97"/>
      <c r="G266" s="98"/>
    </row>
    <row r="267" spans="1:7" ht="51" x14ac:dyDescent="0.2">
      <c r="A267" s="99"/>
      <c r="B267" s="242" t="s">
        <v>194</v>
      </c>
      <c r="C267" s="240"/>
      <c r="D267" s="240"/>
      <c r="E267" s="241"/>
      <c r="F267" s="97"/>
      <c r="G267" s="98"/>
    </row>
    <row r="268" spans="1:7" ht="51" x14ac:dyDescent="0.2">
      <c r="A268" s="99"/>
      <c r="B268" s="242" t="s">
        <v>195</v>
      </c>
      <c r="C268" s="240"/>
      <c r="D268" s="240"/>
      <c r="E268" s="241"/>
      <c r="F268" s="97"/>
      <c r="G268" s="98"/>
    </row>
    <row r="269" spans="1:7" ht="76.5" x14ac:dyDescent="0.2">
      <c r="A269" s="99"/>
      <c r="B269" s="242" t="s">
        <v>196</v>
      </c>
      <c r="C269" s="240"/>
      <c r="D269" s="240"/>
      <c r="E269" s="241"/>
      <c r="F269" s="97"/>
      <c r="G269" s="98"/>
    </row>
    <row r="270" spans="1:7" ht="52.5" customHeight="1" thickBot="1" x14ac:dyDescent="0.25">
      <c r="A270" s="99"/>
      <c r="B270" s="242" t="s">
        <v>208</v>
      </c>
      <c r="C270" s="240"/>
      <c r="D270" s="240"/>
      <c r="E270" s="241"/>
      <c r="F270" s="97"/>
      <c r="G270" s="98"/>
    </row>
    <row r="271" spans="1:7" ht="13.5" thickBot="1" x14ac:dyDescent="0.25">
      <c r="A271" s="112"/>
      <c r="B271" s="161"/>
      <c r="C271" s="162"/>
      <c r="D271" s="163"/>
      <c r="E271" s="164" t="s">
        <v>135</v>
      </c>
      <c r="F271" s="116"/>
      <c r="G271" s="116">
        <f>SUM(G218:G270)</f>
        <v>60390.18</v>
      </c>
    </row>
    <row r="272" spans="1:7" x14ac:dyDescent="0.2">
      <c r="A272" s="118">
        <v>800</v>
      </c>
      <c r="B272" s="165" t="s">
        <v>136</v>
      </c>
      <c r="C272" s="119"/>
      <c r="D272" s="119"/>
      <c r="E272" s="166"/>
      <c r="F272" s="121"/>
      <c r="G272" s="98"/>
    </row>
    <row r="273" spans="1:7" x14ac:dyDescent="0.2">
      <c r="A273" s="99"/>
      <c r="C273" s="95"/>
      <c r="D273" s="95"/>
      <c r="E273" s="143"/>
      <c r="F273" s="97"/>
      <c r="G273" s="98"/>
    </row>
    <row r="274" spans="1:7" x14ac:dyDescent="0.2">
      <c r="A274" s="99">
        <v>810</v>
      </c>
      <c r="B274" s="124" t="s">
        <v>137</v>
      </c>
      <c r="C274" s="95"/>
      <c r="D274" s="141">
        <v>15</v>
      </c>
      <c r="E274" s="142">
        <v>225</v>
      </c>
      <c r="F274" s="104">
        <f t="shared" ref="F274:F277" si="28">SUM(E274*D274)</f>
        <v>3375</v>
      </c>
      <c r="G274" s="98"/>
    </row>
    <row r="275" spans="1:7" x14ac:dyDescent="0.2">
      <c r="A275" s="99"/>
      <c r="C275" s="95"/>
      <c r="D275" s="141"/>
      <c r="E275" s="142"/>
      <c r="F275" s="104">
        <f t="shared" si="28"/>
        <v>0</v>
      </c>
      <c r="G275" s="98"/>
    </row>
    <row r="276" spans="1:7" x14ac:dyDescent="0.2">
      <c r="A276" s="99"/>
      <c r="C276" s="95"/>
      <c r="D276" s="141"/>
      <c r="E276" s="142"/>
      <c r="F276" s="104">
        <f t="shared" si="28"/>
        <v>0</v>
      </c>
      <c r="G276" s="98"/>
    </row>
    <row r="277" spans="1:7" ht="13.5" thickBot="1" x14ac:dyDescent="0.25">
      <c r="A277" s="99"/>
      <c r="C277" s="95"/>
      <c r="D277" s="141"/>
      <c r="E277" s="142"/>
      <c r="F277" s="104">
        <f t="shared" si="28"/>
        <v>0</v>
      </c>
      <c r="G277" s="158">
        <f>SUM(F274:F277)</f>
        <v>3375</v>
      </c>
    </row>
    <row r="278" spans="1:7" x14ac:dyDescent="0.2">
      <c r="A278" s="99"/>
      <c r="C278" s="95"/>
      <c r="D278" s="95"/>
      <c r="E278" s="143"/>
      <c r="F278" s="97"/>
      <c r="G278" s="98"/>
    </row>
    <row r="279" spans="1:7" x14ac:dyDescent="0.2">
      <c r="A279" s="99">
        <v>890</v>
      </c>
      <c r="B279" s="124" t="s">
        <v>138</v>
      </c>
      <c r="C279" s="95"/>
      <c r="D279" s="141"/>
      <c r="E279" s="142"/>
      <c r="F279" s="104">
        <f t="shared" ref="F279:F282" si="29">SUM(E279*D279)</f>
        <v>0</v>
      </c>
      <c r="G279" s="98"/>
    </row>
    <row r="280" spans="1:7" x14ac:dyDescent="0.2">
      <c r="A280" s="99"/>
      <c r="C280" s="95"/>
      <c r="D280" s="141"/>
      <c r="E280" s="142"/>
      <c r="F280" s="104">
        <f t="shared" si="29"/>
        <v>0</v>
      </c>
      <c r="G280" s="98"/>
    </row>
    <row r="281" spans="1:7" x14ac:dyDescent="0.2">
      <c r="A281" s="99"/>
      <c r="C281" s="95"/>
      <c r="D281" s="141"/>
      <c r="E281" s="142"/>
      <c r="F281" s="104">
        <f t="shared" si="29"/>
        <v>0</v>
      </c>
      <c r="G281" s="98"/>
    </row>
    <row r="282" spans="1:7" ht="13.5" thickBot="1" x14ac:dyDescent="0.25">
      <c r="A282" s="99"/>
      <c r="C282" s="95"/>
      <c r="D282" s="141"/>
      <c r="E282" s="142"/>
      <c r="F282" s="104">
        <f t="shared" si="29"/>
        <v>0</v>
      </c>
      <c r="G282" s="158">
        <f>SUM(F279:F282)</f>
        <v>0</v>
      </c>
    </row>
    <row r="283" spans="1:7" x14ac:dyDescent="0.2">
      <c r="A283" s="99"/>
      <c r="C283" s="95"/>
      <c r="D283" s="95"/>
      <c r="E283" s="143"/>
      <c r="F283" s="97"/>
      <c r="G283" s="98"/>
    </row>
    <row r="284" spans="1:7" x14ac:dyDescent="0.2">
      <c r="A284" s="99" t="s">
        <v>139</v>
      </c>
      <c r="B284" s="100" t="s">
        <v>126</v>
      </c>
      <c r="C284" s="95"/>
      <c r="D284" s="141"/>
      <c r="E284" s="142"/>
      <c r="F284" s="104">
        <f t="shared" ref="F284:F287" si="30">SUM(E284*D284)</f>
        <v>0</v>
      </c>
      <c r="G284" s="98"/>
    </row>
    <row r="285" spans="1:7" x14ac:dyDescent="0.2">
      <c r="A285" s="99"/>
      <c r="C285" s="95"/>
      <c r="D285" s="141"/>
      <c r="E285" s="142"/>
      <c r="F285" s="104">
        <f t="shared" si="30"/>
        <v>0</v>
      </c>
      <c r="G285" s="98"/>
    </row>
    <row r="286" spans="1:7" x14ac:dyDescent="0.2">
      <c r="A286" s="99"/>
      <c r="C286" s="95"/>
      <c r="D286" s="141"/>
      <c r="E286" s="142"/>
      <c r="F286" s="104">
        <f t="shared" si="30"/>
        <v>0</v>
      </c>
      <c r="G286" s="98"/>
    </row>
    <row r="287" spans="1:7" ht="13.5" thickBot="1" x14ac:dyDescent="0.25">
      <c r="A287" s="99"/>
      <c r="C287" s="95"/>
      <c r="D287" s="141"/>
      <c r="E287" s="142"/>
      <c r="F287" s="104">
        <f t="shared" si="30"/>
        <v>0</v>
      </c>
      <c r="G287" s="158">
        <f>SUM(F284:F287)</f>
        <v>0</v>
      </c>
    </row>
    <row r="288" spans="1:7" x14ac:dyDescent="0.2">
      <c r="A288" s="99"/>
      <c r="C288" s="95"/>
      <c r="D288" s="95"/>
      <c r="E288" s="143"/>
      <c r="F288" s="97"/>
      <c r="G288" s="98"/>
    </row>
    <row r="289" spans="1:7" ht="13.5" thickBot="1" x14ac:dyDescent="0.25">
      <c r="A289" s="99"/>
      <c r="C289" s="128"/>
      <c r="D289" s="95"/>
      <c r="E289" s="143"/>
      <c r="F289" s="130"/>
      <c r="G289" s="131"/>
    </row>
    <row r="290" spans="1:7" x14ac:dyDescent="0.2">
      <c r="A290" s="99"/>
      <c r="B290" s="167" t="s">
        <v>92</v>
      </c>
      <c r="C290" s="168"/>
      <c r="D290" s="168"/>
      <c r="E290" s="169"/>
      <c r="F290" s="97"/>
      <c r="G290" s="98"/>
    </row>
    <row r="291" spans="1:7" ht="166.5" thickBot="1" x14ac:dyDescent="0.25">
      <c r="A291" s="99"/>
      <c r="B291" s="135" t="s">
        <v>205</v>
      </c>
      <c r="C291" s="240"/>
      <c r="D291" s="240"/>
      <c r="E291" s="241"/>
      <c r="F291" s="97"/>
      <c r="G291" s="98"/>
    </row>
    <row r="292" spans="1:7" ht="13.5" thickBot="1" x14ac:dyDescent="0.25">
      <c r="A292" s="99"/>
      <c r="B292" s="170"/>
      <c r="C292" s="127"/>
      <c r="D292" s="127"/>
      <c r="E292" s="115" t="s">
        <v>140</v>
      </c>
      <c r="F292" s="116"/>
      <c r="G292" s="116">
        <f>SUM(G272:G291)</f>
        <v>3375</v>
      </c>
    </row>
    <row r="293" spans="1:7" ht="13.5" thickBot="1" x14ac:dyDescent="0.25">
      <c r="A293" s="172" t="s">
        <v>141</v>
      </c>
      <c r="B293" s="173"/>
      <c r="C293" s="173"/>
      <c r="D293" s="173"/>
      <c r="E293" s="175"/>
      <c r="F293" s="176"/>
      <c r="G293" s="176">
        <f>G31+G132+G148+G162+G217+G271+G292</f>
        <v>2274392.99572</v>
      </c>
    </row>
    <row r="294" spans="1:7" ht="13.5" thickBot="1" x14ac:dyDescent="0.25">
      <c r="A294" s="177" t="s">
        <v>157</v>
      </c>
      <c r="B294" s="178"/>
      <c r="C294" s="236"/>
      <c r="D294" s="178"/>
      <c r="E294" s="181"/>
      <c r="F294" s="182"/>
      <c r="G294" s="183">
        <f>IF(C294=0,0,(G293-(G293/(1+C294))))</f>
        <v>0</v>
      </c>
    </row>
    <row r="295" spans="1:7" ht="13.5" thickBot="1" x14ac:dyDescent="0.25">
      <c r="A295" s="118">
        <v>700</v>
      </c>
      <c r="B295" s="147" t="s">
        <v>143</v>
      </c>
      <c r="C295" s="148"/>
      <c r="D295" s="119"/>
      <c r="E295" s="184"/>
      <c r="F295" s="208"/>
      <c r="G295" s="98"/>
    </row>
    <row r="296" spans="1:7" x14ac:dyDescent="0.2">
      <c r="A296" s="99"/>
      <c r="C296" s="150"/>
      <c r="D296" s="95"/>
      <c r="E296" s="185"/>
      <c r="F296" s="97"/>
      <c r="G296" s="98"/>
    </row>
    <row r="297" spans="1:7" x14ac:dyDescent="0.2">
      <c r="A297" s="99">
        <v>700</v>
      </c>
      <c r="B297" s="124" t="s">
        <v>144</v>
      </c>
      <c r="C297" s="150"/>
      <c r="D297" s="141"/>
      <c r="E297" s="186"/>
      <c r="F297" s="104">
        <f>SUM(E297*D297)</f>
        <v>0</v>
      </c>
      <c r="G297" s="98"/>
    </row>
    <row r="298" spans="1:7" x14ac:dyDescent="0.2">
      <c r="A298" s="99"/>
      <c r="C298" s="150"/>
      <c r="D298" s="95"/>
      <c r="E298" s="185"/>
      <c r="F298" s="97"/>
      <c r="G298" s="98"/>
    </row>
    <row r="299" spans="1:7" x14ac:dyDescent="0.2">
      <c r="A299" s="99">
        <v>730</v>
      </c>
      <c r="B299" s="124" t="s">
        <v>146</v>
      </c>
      <c r="C299" s="150"/>
      <c r="D299" s="141"/>
      <c r="E299" s="186"/>
      <c r="F299" s="104">
        <f>SUM(E299*D299)</f>
        <v>0</v>
      </c>
      <c r="G299" s="98"/>
    </row>
    <row r="300" spans="1:7" ht="13.5" thickBot="1" x14ac:dyDescent="0.25">
      <c r="A300" s="99"/>
      <c r="B300" s="194"/>
      <c r="C300" s="113"/>
      <c r="D300" s="128"/>
      <c r="E300" s="209"/>
      <c r="F300" s="97"/>
      <c r="G300" s="98"/>
    </row>
    <row r="301" spans="1:7" x14ac:dyDescent="0.2">
      <c r="A301" s="99"/>
      <c r="B301" s="191" t="s">
        <v>92</v>
      </c>
      <c r="C301" s="269"/>
      <c r="D301" s="269"/>
      <c r="E301" s="270"/>
      <c r="F301" s="97"/>
      <c r="G301" s="98"/>
    </row>
    <row r="302" spans="1:7" x14ac:dyDescent="0.2">
      <c r="A302" s="99"/>
      <c r="B302" s="190"/>
      <c r="C302"/>
      <c r="D302"/>
      <c r="E302" s="258"/>
      <c r="F302" s="97"/>
      <c r="G302" s="98"/>
    </row>
    <row r="303" spans="1:7" x14ac:dyDescent="0.2">
      <c r="A303" s="99"/>
      <c r="B303" s="259"/>
      <c r="C303"/>
      <c r="D303"/>
      <c r="E303" s="258"/>
      <c r="F303" s="97"/>
      <c r="G303" s="98"/>
    </row>
    <row r="304" spans="1:7" x14ac:dyDescent="0.2">
      <c r="A304" s="99"/>
      <c r="B304" s="259"/>
      <c r="C304"/>
      <c r="D304"/>
      <c r="E304" s="258"/>
      <c r="F304" s="97"/>
      <c r="G304" s="98"/>
    </row>
    <row r="305" spans="1:7" x14ac:dyDescent="0.2">
      <c r="A305" s="99"/>
      <c r="B305" s="259"/>
      <c r="C305"/>
      <c r="D305"/>
      <c r="E305" s="258"/>
      <c r="F305" s="97"/>
      <c r="G305" s="98"/>
    </row>
    <row r="306" spans="1:7" ht="13.5" thickBot="1" x14ac:dyDescent="0.25">
      <c r="A306" s="99"/>
      <c r="B306" s="266"/>
      <c r="C306" s="267"/>
      <c r="D306" s="267"/>
      <c r="E306" s="268"/>
      <c r="F306" s="97"/>
      <c r="G306" s="158"/>
    </row>
    <row r="307" spans="1:7" ht="13.5" thickBot="1" x14ac:dyDescent="0.25">
      <c r="A307" s="112"/>
      <c r="B307" s="127"/>
      <c r="C307" s="113"/>
      <c r="D307" s="128"/>
      <c r="E307" s="210" t="s">
        <v>158</v>
      </c>
      <c r="F307" s="196"/>
      <c r="G307" s="211">
        <f>SUM(F297:F299)</f>
        <v>0</v>
      </c>
    </row>
    <row r="308" spans="1:7" x14ac:dyDescent="0.2">
      <c r="A308" s="99" t="s">
        <v>45</v>
      </c>
      <c r="B308" s="124"/>
      <c r="C308" s="150"/>
      <c r="D308" s="95"/>
      <c r="E308" s="185"/>
      <c r="F308" s="97"/>
      <c r="G308" s="98"/>
    </row>
    <row r="309" spans="1:7" x14ac:dyDescent="0.2">
      <c r="A309" s="99">
        <v>900</v>
      </c>
      <c r="B309" s="124" t="s">
        <v>159</v>
      </c>
      <c r="C309" s="150"/>
      <c r="D309" s="141"/>
      <c r="E309" s="186"/>
      <c r="F309" s="104">
        <f t="shared" ref="F309:F312" si="31">SUM(E309*D309)</f>
        <v>0</v>
      </c>
      <c r="G309" s="98"/>
    </row>
    <row r="310" spans="1:7" x14ac:dyDescent="0.2">
      <c r="A310" s="99">
        <v>971</v>
      </c>
      <c r="B310" s="2" t="s">
        <v>160</v>
      </c>
      <c r="C310" s="150"/>
      <c r="D310" s="141"/>
      <c r="E310" s="186"/>
      <c r="F310" s="104">
        <f t="shared" si="31"/>
        <v>0</v>
      </c>
      <c r="G310" s="98"/>
    </row>
    <row r="311" spans="1:7" x14ac:dyDescent="0.2">
      <c r="A311" s="99">
        <v>972</v>
      </c>
      <c r="B311" s="2" t="s">
        <v>161</v>
      </c>
      <c r="C311" s="150"/>
      <c r="D311" s="141"/>
      <c r="E311" s="186"/>
      <c r="F311" s="104">
        <f t="shared" si="31"/>
        <v>0</v>
      </c>
      <c r="G311" s="98"/>
    </row>
    <row r="312" spans="1:7" ht="13.5" thickBot="1" x14ac:dyDescent="0.25">
      <c r="A312" s="99">
        <v>973</v>
      </c>
      <c r="B312" s="127" t="s">
        <v>162</v>
      </c>
      <c r="C312" s="150"/>
      <c r="D312" s="141"/>
      <c r="E312" s="186"/>
      <c r="F312" s="104">
        <f t="shared" si="31"/>
        <v>0</v>
      </c>
      <c r="G312" s="98"/>
    </row>
    <row r="313" spans="1:7" ht="13.5" thickBot="1" x14ac:dyDescent="0.25">
      <c r="A313" s="99"/>
      <c r="B313" s="212"/>
      <c r="C313" s="91"/>
      <c r="D313" s="91"/>
      <c r="E313" s="185"/>
      <c r="F313" s="97"/>
      <c r="G313" s="159"/>
    </row>
    <row r="314" spans="1:7" x14ac:dyDescent="0.2">
      <c r="A314" s="99"/>
      <c r="B314" s="132" t="s">
        <v>92</v>
      </c>
      <c r="C314" s="133"/>
      <c r="D314" s="133"/>
      <c r="E314" s="134"/>
      <c r="F314" s="97"/>
      <c r="G314" s="98"/>
    </row>
    <row r="315" spans="1:7" ht="34.5" customHeight="1" x14ac:dyDescent="0.2">
      <c r="A315" s="99"/>
      <c r="B315" s="135"/>
      <c r="C315" s="237"/>
      <c r="D315" s="237"/>
      <c r="E315" s="238"/>
      <c r="F315" s="97"/>
      <c r="G315" s="98"/>
    </row>
    <row r="316" spans="1:7" x14ac:dyDescent="0.2">
      <c r="A316" s="99"/>
      <c r="B316" s="239"/>
      <c r="C316" s="237"/>
      <c r="D316" s="237"/>
      <c r="E316" s="238"/>
      <c r="F316" s="97"/>
      <c r="G316" s="98"/>
    </row>
    <row r="317" spans="1:7" ht="13.5" thickBot="1" x14ac:dyDescent="0.25">
      <c r="A317" s="99"/>
      <c r="B317" s="239"/>
      <c r="C317" s="237"/>
      <c r="D317" s="237"/>
      <c r="E317" s="238"/>
      <c r="F317" s="97"/>
      <c r="G317" s="98"/>
    </row>
    <row r="318" spans="1:7" ht="13.5" thickBot="1" x14ac:dyDescent="0.25">
      <c r="A318" s="112"/>
      <c r="B318" s="127"/>
      <c r="C318" s="127"/>
      <c r="D318" s="127"/>
      <c r="E318" s="138" t="s">
        <v>151</v>
      </c>
      <c r="F318" s="116"/>
      <c r="G318" s="116">
        <f>SUM(F309:F312)</f>
        <v>0</v>
      </c>
    </row>
    <row r="319" spans="1:7" ht="13.5" thickBot="1" x14ac:dyDescent="0.25">
      <c r="A319" s="204"/>
      <c r="B319" s="204"/>
      <c r="C319" s="204"/>
      <c r="D319" s="204"/>
      <c r="E319" s="205" t="s">
        <v>152</v>
      </c>
      <c r="F319" s="206"/>
      <c r="G319" s="206">
        <f>G293+G294+G307+G318</f>
        <v>2274392.99572</v>
      </c>
    </row>
    <row r="320" spans="1:7" ht="13.5" thickTop="1" x14ac:dyDescent="0.2"/>
  </sheetData>
  <sheetProtection algorithmName="SHA-512" hashValue="+97AOjInBQgK9mJDn+vt5SAwmUI6ddOluUtBZcdGr+74Fmn+8gHhVw8f8r+qK07LDUezDpEdiPgTbYdbQWKZqw==" saltValue="ut6mxbxsC4MlK8Jnpa36Zw==" spinCount="100000" sheet="1" objects="1" scenarios="1"/>
  <printOptions headings="1" gridLines="1"/>
  <pageMargins left="0.5" right="0.5" top="0.5" bottom="0.5" header="0" footer="0.25"/>
  <pageSetup scale="87" orientation="portrait" r:id="rId1"/>
  <headerFooter alignWithMargins="0">
    <oddHeader>&amp;CNevada Department of Education
&amp;K04+000Support Services</oddHeader>
    <oddFooter>&amp;CPage &amp;P of &amp;N</oddFooter>
  </headerFooter>
  <rowBreaks count="7" manualBreakCount="7">
    <brk id="31" max="6" man="1"/>
    <brk id="84" max="6" man="1"/>
    <brk id="132" max="16383" man="1"/>
    <brk id="162" max="16383" man="1"/>
    <brk id="217" max="16383" man="1"/>
    <brk id="266" max="6" man="1"/>
    <brk id="294"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0A3FA6E95EEBA44B8D1F74A3C611449" ma:contentTypeVersion="9" ma:contentTypeDescription="Create a new document." ma:contentTypeScope="" ma:versionID="326b0ab35e9f4a256416e871421efa2a">
  <xsd:schema xmlns:xsd="http://www.w3.org/2001/XMLSchema" xmlns:xs="http://www.w3.org/2001/XMLSchema" xmlns:p="http://schemas.microsoft.com/office/2006/metadata/properties" xmlns:ns3="1bbbcba3-8c99-46a0-ba24-0ee85a578168" xmlns:ns4="bead20ff-3502-4908-a3b0-94f5417f8b87" targetNamespace="http://schemas.microsoft.com/office/2006/metadata/properties" ma:root="true" ma:fieldsID="1055fbfd527232ded9ffc7d5b4999f1e" ns3:_="" ns4:_="">
    <xsd:import namespace="1bbbcba3-8c99-46a0-ba24-0ee85a578168"/>
    <xsd:import namespace="bead20ff-3502-4908-a3b0-94f5417f8b8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bbcba3-8c99-46a0-ba24-0ee85a5781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ead20ff-3502-4908-a3b0-94f5417f8b8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D0E1EB-A904-4177-9777-A4A37148429F}">
  <ds:schemaRefs>
    <ds:schemaRef ds:uri="http://schemas.microsoft.com/office/2006/documentManagement/types"/>
    <ds:schemaRef ds:uri="http://www.w3.org/XML/1998/namespace"/>
    <ds:schemaRef ds:uri="http://schemas.microsoft.com/office/infopath/2007/PartnerControls"/>
    <ds:schemaRef ds:uri="bead20ff-3502-4908-a3b0-94f5417f8b87"/>
    <ds:schemaRef ds:uri="1bbbcba3-8c99-46a0-ba24-0ee85a578168"/>
    <ds:schemaRef ds:uri="http://purl.org/dc/dcmitype/"/>
    <ds:schemaRef ds:uri="http://schemas.microsoft.com/office/2006/metadata/properties"/>
    <ds:schemaRef ds:uri="http://schemas.openxmlformats.org/package/2006/metadata/core-properties"/>
    <ds:schemaRef ds:uri="http://purl.org/dc/terms/"/>
    <ds:schemaRef ds:uri="http://purl.org/dc/elements/1.1/"/>
  </ds:schemaRefs>
</ds:datastoreItem>
</file>

<file path=customXml/itemProps2.xml><?xml version="1.0" encoding="utf-8"?>
<ds:datastoreItem xmlns:ds="http://schemas.openxmlformats.org/officeDocument/2006/customXml" ds:itemID="{FCDBDB14-5793-43B5-96C4-DC03192B2A85}">
  <ds:schemaRefs>
    <ds:schemaRef ds:uri="http://schemas.microsoft.com/sharepoint/v3/contenttype/forms"/>
  </ds:schemaRefs>
</ds:datastoreItem>
</file>

<file path=customXml/itemProps3.xml><?xml version="1.0" encoding="utf-8"?>
<ds:datastoreItem xmlns:ds="http://schemas.openxmlformats.org/officeDocument/2006/customXml" ds:itemID="{ED6040DE-C1C5-4DBA-8FFA-6FBAB2B0CC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bbcba3-8c99-46a0-ba24-0ee85a578168"/>
    <ds:schemaRef ds:uri="bead20ff-3502-4908-a3b0-94f5417f8b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Budget Expenditure Summary </vt:lpstr>
      <vt:lpstr>Instruction </vt:lpstr>
      <vt:lpstr>Support Services</vt:lpstr>
      <vt:lpstr>'Budget Expenditure Summary '!Print_Area</vt:lpstr>
      <vt:lpstr>'Instruction '!Print_Area</vt:lpstr>
      <vt:lpstr>'Support Services'!Print_Area</vt:lpstr>
      <vt:lpstr>'Instruction '!Print_Titles</vt:lpstr>
      <vt:lpstr>'Support Services'!Print_Titles</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NWRPDP NV DOE Budget FY24</dc:title>
  <dc:creator>Marko Markovic</dc:creator>
  <cp:lastModifiedBy>Mindy Montoya</cp:lastModifiedBy>
  <cp:lastPrinted>2023-05-31T18:01:05Z</cp:lastPrinted>
  <dcterms:created xsi:type="dcterms:W3CDTF">2020-05-15T23:13:17Z</dcterms:created>
  <dcterms:modified xsi:type="dcterms:W3CDTF">2023-05-31T19:42:05Z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0x010100F0A3FA6E95EEBA44B8D1F74A3C611449</vt:lpwstr>
  </property>
</Properties>
</file>