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rina\Downloads\"/>
    </mc:Choice>
  </mc:AlternateContent>
  <xr:revisionPtr revIDLastSave="0" documentId="13_ncr:1_{84BEAF34-F816-4653-827B-18A458B6CAD1}" xr6:coauthVersionLast="46" xr6:coauthVersionMax="46" xr10:uidLastSave="{00000000-0000-0000-0000-000000000000}"/>
  <bookViews>
    <workbookView xWindow="-120" yWindow="-120" windowWidth="20730" windowHeight="11160" xr2:uid="{EAE04918-6EFE-487F-AEE3-CB695C1A5049}"/>
  </bookViews>
  <sheets>
    <sheet name="Budget Expenditure Summary " sheetId="1" r:id="rId1"/>
    <sheet name="Instruction " sheetId="2" r:id="rId2"/>
    <sheet name="Support Services" sheetId="3" r:id="rId3"/>
  </sheets>
  <definedNames>
    <definedName name="_xlnm.Print_Area" localSheetId="0">'Budget Expenditure Summary '!$B$1:$F$65</definedName>
    <definedName name="_xlnm.Print_Area" localSheetId="1">'Instruction '!$A$1:$G$211</definedName>
    <definedName name="_xlnm.Print_Area" localSheetId="2">'Support Services'!$A$1:$G$251</definedName>
    <definedName name="_xlnm.Print_Titles" localSheetId="1">'Instruction '!$1:$7</definedName>
    <definedName name="_xlnm.Print_Titles" localSheetId="2">'Support Services'!$1:$7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3" l="1"/>
  <c r="F35" i="3"/>
  <c r="F36" i="3"/>
  <c r="F37" i="3"/>
  <c r="F38" i="3"/>
  <c r="F39" i="3"/>
  <c r="F40" i="3"/>
  <c r="F41" i="3"/>
  <c r="F42" i="3"/>
  <c r="F43" i="3"/>
  <c r="F44" i="3"/>
  <c r="F45" i="3"/>
  <c r="F46" i="3"/>
  <c r="F47" i="3"/>
  <c r="F48" i="3"/>
  <c r="F49" i="3"/>
  <c r="F50" i="3"/>
  <c r="F51" i="3"/>
  <c r="F52" i="3"/>
  <c r="F53" i="3"/>
  <c r="F54" i="3"/>
  <c r="F55" i="3"/>
  <c r="F33" i="3"/>
  <c r="G61" i="3" l="1"/>
  <c r="F14" i="3"/>
  <c r="F65" i="3" l="1"/>
  <c r="F66" i="3"/>
  <c r="F67" i="3"/>
  <c r="F68" i="3"/>
  <c r="F69" i="3"/>
  <c r="F70" i="3"/>
  <c r="F71" i="3"/>
  <c r="F72" i="3"/>
  <c r="F73" i="3"/>
  <c r="F74" i="3"/>
  <c r="F75" i="3"/>
  <c r="F76" i="3"/>
  <c r="B3" i="3" l="1"/>
  <c r="B3" i="2"/>
  <c r="B2" i="3"/>
  <c r="B2" i="2"/>
  <c r="G3" i="3"/>
  <c r="G3" i="2"/>
  <c r="F244" i="3"/>
  <c r="F243" i="3"/>
  <c r="F242" i="3"/>
  <c r="F241" i="3"/>
  <c r="F231" i="3"/>
  <c r="F229" i="3"/>
  <c r="G239" i="3" s="1"/>
  <c r="G226" i="3"/>
  <c r="F216" i="3"/>
  <c r="F215" i="3"/>
  <c r="F214" i="3"/>
  <c r="F213" i="3"/>
  <c r="F211" i="3"/>
  <c r="F210" i="3"/>
  <c r="F209" i="3"/>
  <c r="F208" i="3"/>
  <c r="G211" i="3" s="1"/>
  <c r="E38" i="1" s="1"/>
  <c r="F206" i="3"/>
  <c r="F205" i="3"/>
  <c r="F204" i="3"/>
  <c r="F203" i="3"/>
  <c r="F187" i="3"/>
  <c r="F186" i="3"/>
  <c r="F185" i="3"/>
  <c r="F184" i="3"/>
  <c r="G187" i="3" s="1"/>
  <c r="E35" i="1" s="1"/>
  <c r="F182" i="3"/>
  <c r="F181" i="3"/>
  <c r="F180" i="3"/>
  <c r="G182" i="3" s="1"/>
  <c r="E34" i="1" s="1"/>
  <c r="F178" i="3"/>
  <c r="F177" i="3"/>
  <c r="F176" i="3"/>
  <c r="F174" i="3"/>
  <c r="F173" i="3"/>
  <c r="F172" i="3"/>
  <c r="F171" i="3"/>
  <c r="F169" i="3"/>
  <c r="F168" i="3"/>
  <c r="F167" i="3"/>
  <c r="F166" i="3"/>
  <c r="F164" i="3"/>
  <c r="F163" i="3"/>
  <c r="F162" i="3"/>
  <c r="F161" i="3"/>
  <c r="G164" i="3" s="1"/>
  <c r="E30" i="1" s="1"/>
  <c r="F159" i="3"/>
  <c r="F158" i="3"/>
  <c r="F157" i="3"/>
  <c r="F155" i="3"/>
  <c r="F154" i="3"/>
  <c r="F153" i="3"/>
  <c r="G155" i="3" s="1"/>
  <c r="E28" i="1" s="1"/>
  <c r="F141" i="3"/>
  <c r="F140" i="3"/>
  <c r="F139" i="3"/>
  <c r="F138" i="3"/>
  <c r="F137" i="3"/>
  <c r="F135" i="3"/>
  <c r="F134" i="3"/>
  <c r="F133" i="3"/>
  <c r="G135" i="3" s="1"/>
  <c r="F131" i="3"/>
  <c r="F130" i="3"/>
  <c r="F129" i="3"/>
  <c r="F127" i="3"/>
  <c r="F126" i="3"/>
  <c r="F125" i="3"/>
  <c r="F123" i="3"/>
  <c r="F122" i="3"/>
  <c r="F121" i="3"/>
  <c r="F119" i="3"/>
  <c r="F118" i="3"/>
  <c r="F117" i="3"/>
  <c r="F115" i="3"/>
  <c r="F114" i="3"/>
  <c r="F113" i="3"/>
  <c r="G115" i="3" s="1"/>
  <c r="F111" i="3"/>
  <c r="F110" i="3"/>
  <c r="F109" i="3"/>
  <c r="G111" i="3" s="1"/>
  <c r="F107" i="3"/>
  <c r="F106" i="3"/>
  <c r="F105" i="3"/>
  <c r="F96" i="3"/>
  <c r="F95" i="3"/>
  <c r="F94" i="3"/>
  <c r="F93" i="3"/>
  <c r="G102" i="3" s="1"/>
  <c r="E23" i="1" s="1"/>
  <c r="F82" i="3"/>
  <c r="F81" i="3"/>
  <c r="F80" i="3"/>
  <c r="F79" i="3"/>
  <c r="F64" i="3"/>
  <c r="F19" i="3"/>
  <c r="F18" i="3"/>
  <c r="F17" i="3"/>
  <c r="F16" i="3"/>
  <c r="F15" i="3"/>
  <c r="F13" i="3"/>
  <c r="F12" i="3"/>
  <c r="F11" i="3"/>
  <c r="F10" i="3"/>
  <c r="F204" i="2"/>
  <c r="F203" i="2"/>
  <c r="F202" i="2"/>
  <c r="F201" i="2"/>
  <c r="G204" i="2" s="1"/>
  <c r="F194" i="2"/>
  <c r="F192" i="2"/>
  <c r="G199" i="2" s="1"/>
  <c r="G189" i="2"/>
  <c r="F188" i="2"/>
  <c r="F180" i="2"/>
  <c r="F179" i="2"/>
  <c r="F178" i="2"/>
  <c r="F177" i="2"/>
  <c r="G180" i="2" s="1"/>
  <c r="F175" i="2"/>
  <c r="F174" i="2"/>
  <c r="F173" i="2"/>
  <c r="F172" i="2"/>
  <c r="G175" i="2" s="1"/>
  <c r="F170" i="2"/>
  <c r="F169" i="2"/>
  <c r="F168" i="2"/>
  <c r="F167" i="2"/>
  <c r="G170" i="2" s="1"/>
  <c r="G187" i="2" s="1"/>
  <c r="F159" i="2"/>
  <c r="F158" i="2"/>
  <c r="F157" i="2"/>
  <c r="F156" i="2"/>
  <c r="G159" i="2" s="1"/>
  <c r="F154" i="2"/>
  <c r="F153" i="2"/>
  <c r="F152" i="2"/>
  <c r="G154" i="2" s="1"/>
  <c r="F150" i="2"/>
  <c r="F149" i="2"/>
  <c r="F148" i="2"/>
  <c r="G150" i="2" s="1"/>
  <c r="F146" i="2"/>
  <c r="F145" i="2"/>
  <c r="F144" i="2"/>
  <c r="F143" i="2"/>
  <c r="G146" i="2" s="1"/>
  <c r="F141" i="2"/>
  <c r="F140" i="2"/>
  <c r="F139" i="2"/>
  <c r="F138" i="2"/>
  <c r="G141" i="2" s="1"/>
  <c r="F136" i="2"/>
  <c r="F135" i="2"/>
  <c r="F134" i="2"/>
  <c r="F133" i="2"/>
  <c r="G136" i="2" s="1"/>
  <c r="F131" i="2"/>
  <c r="F130" i="2"/>
  <c r="F129" i="2"/>
  <c r="F127" i="2"/>
  <c r="F126" i="2"/>
  <c r="F125"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G76" i="2" s="1"/>
  <c r="F58" i="2"/>
  <c r="F57" i="2"/>
  <c r="F56" i="2"/>
  <c r="F55" i="2"/>
  <c r="F53" i="2"/>
  <c r="F52" i="2"/>
  <c r="F51" i="2"/>
  <c r="F50" i="2"/>
  <c r="G63" i="2" s="1"/>
  <c r="F41" i="2"/>
  <c r="F40" i="2"/>
  <c r="F39" i="2"/>
  <c r="F38" i="2"/>
  <c r="F37" i="2"/>
  <c r="F36" i="2"/>
  <c r="F35" i="2"/>
  <c r="F34" i="2"/>
  <c r="F33" i="2"/>
  <c r="F32" i="2"/>
  <c r="G47" i="2" s="1"/>
  <c r="F19" i="2"/>
  <c r="F18" i="2"/>
  <c r="F17" i="2"/>
  <c r="F16" i="2"/>
  <c r="F15" i="2"/>
  <c r="F14" i="2"/>
  <c r="F13" i="2"/>
  <c r="F12" i="2"/>
  <c r="F11" i="2"/>
  <c r="F10" i="2"/>
  <c r="G174" i="3" l="1"/>
  <c r="E32" i="1" s="1"/>
  <c r="G123" i="3"/>
  <c r="G127" i="3"/>
  <c r="G169" i="3"/>
  <c r="E31" i="1" s="1"/>
  <c r="G178" i="3"/>
  <c r="E33" i="1" s="1"/>
  <c r="G141" i="3"/>
  <c r="E26" i="1" s="1"/>
  <c r="G250" i="3"/>
  <c r="G107" i="3"/>
  <c r="E24" i="1" s="1"/>
  <c r="G159" i="3"/>
  <c r="E29" i="1" s="1"/>
  <c r="G119" i="3"/>
  <c r="G206" i="3"/>
  <c r="G216" i="3"/>
  <c r="E39" i="1" s="1"/>
  <c r="G131" i="3"/>
  <c r="E25" i="1" s="1"/>
  <c r="E42" i="3"/>
  <c r="E39" i="3"/>
  <c r="E52" i="3"/>
  <c r="E46" i="3"/>
  <c r="G90" i="3"/>
  <c r="G150" i="3"/>
  <c r="G224" i="3"/>
  <c r="E37" i="1"/>
  <c r="G30" i="3"/>
  <c r="E51" i="3"/>
  <c r="E45" i="3"/>
  <c r="E41" i="3"/>
  <c r="E38" i="3"/>
  <c r="E54" i="3"/>
  <c r="E48" i="3"/>
  <c r="E37" i="3"/>
  <c r="E53" i="3"/>
  <c r="E47" i="3"/>
  <c r="E43" i="3"/>
  <c r="E40" i="3"/>
  <c r="E55" i="3"/>
  <c r="E49" i="3"/>
  <c r="G29" i="2"/>
  <c r="G81" i="2"/>
  <c r="G85" i="2"/>
  <c r="G89" i="2"/>
  <c r="G93" i="2"/>
  <c r="G97" i="2"/>
  <c r="G101" i="2"/>
  <c r="G105" i="2"/>
  <c r="G109" i="2"/>
  <c r="G117" i="2"/>
  <c r="G127" i="2"/>
  <c r="G131" i="2"/>
  <c r="G122" i="2"/>
  <c r="G210" i="2"/>
  <c r="G200" i="3" l="1"/>
  <c r="G225" i="3"/>
  <c r="G251" i="3" s="1"/>
  <c r="E20" i="1"/>
  <c r="E22" i="1"/>
  <c r="G164" i="2"/>
  <c r="G188" i="2" s="1"/>
  <c r="G211" i="2" s="1"/>
  <c r="E27" i="1"/>
  <c r="E47" i="1"/>
  <c r="D47" i="1"/>
  <c r="E21" i="1" l="1"/>
  <c r="F21" i="1" s="1"/>
  <c r="D36" i="1"/>
  <c r="D45" i="1"/>
  <c r="E36" i="1"/>
  <c r="E40" i="1"/>
  <c r="E45" i="1"/>
  <c r="F20" i="1"/>
  <c r="F22" i="1"/>
  <c r="F42" i="1"/>
  <c r="F23" i="1"/>
  <c r="D40" i="1"/>
  <c r="F47" i="1"/>
  <c r="D27" i="1"/>
  <c r="F36" i="1" l="1"/>
  <c r="D48" i="1"/>
  <c r="F45" i="1"/>
  <c r="F40" i="1"/>
  <c r="E41" i="1"/>
  <c r="E48" i="1" s="1"/>
  <c r="F27" i="1"/>
  <c r="F41" i="1" l="1"/>
  <c r="F48" i="1" s="1"/>
</calcChain>
</file>

<file path=xl/sharedStrings.xml><?xml version="1.0" encoding="utf-8"?>
<sst xmlns="http://schemas.openxmlformats.org/spreadsheetml/2006/main" count="340" uniqueCount="243">
  <si>
    <t>Subrecipient:</t>
  </si>
  <si>
    <t>Clark County School District - SNRPDP</t>
  </si>
  <si>
    <t>Project Number:</t>
  </si>
  <si>
    <t>21-241-02000</t>
  </si>
  <si>
    <t>UEI (DUNS):</t>
  </si>
  <si>
    <t>Project Title:</t>
  </si>
  <si>
    <t>SNRPDP</t>
  </si>
  <si>
    <t>Vendor Number:</t>
  </si>
  <si>
    <t>T40231800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</si>
  <si>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</si>
  <si>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</si>
  <si>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</si>
  <si>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</si>
  <si>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</si>
  <si>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</si>
  <si>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</si>
  <si>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</si>
  <si>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</si>
  <si>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</si>
  <si>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</si>
  <si>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</si>
  <si>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</si>
  <si>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</si>
  <si>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</si>
  <si>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</si>
  <si>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</si>
  <si>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</si>
  <si>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</si>
  <si>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</si>
  <si>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</si>
  <si>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</si>
  <si>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</si>
  <si>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</si>
  <si>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</si>
  <si>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</si>
  <si>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</si>
  <si>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</si>
  <si>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</si>
  <si>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</si>
  <si>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</si>
  <si>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</si>
  <si>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</si>
  <si>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</si>
  <si>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</si>
  <si>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</si>
  <si>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</si>
  <si>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</si>
  <si>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</si>
  <si>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</si>
  <si>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</si>
  <si>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</si>
  <si>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</si>
  <si>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</si>
  <si>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</si>
  <si>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</si>
  <si>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</si>
  <si>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</si>
  <si>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</si>
  <si>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</si>
  <si>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Matthew McCormick / Coordinator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</si>
  <si>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</si>
  <si>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</si>
  <si>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</si>
  <si>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</si>
  <si>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</si>
  <si>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</si>
  <si>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</si>
  <si>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</si>
  <si>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</si>
  <si>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</si>
  <si>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</si>
  <si>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</si>
  <si>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</si>
  <si>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</si>
  <si>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</si>
  <si>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</si>
  <si>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</si>
  <si>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</si>
  <si>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</si>
  <si>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</si>
  <si>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</si>
  <si>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</si>
  <si>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</si>
  <si>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</si>
  <si>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</si>
  <si>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</si>
  <si>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</si>
  <si>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</si>
  <si>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</si>
  <si>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</si>
  <si>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</si>
  <si>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</si>
  <si>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</si>
  <si>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</si>
  <si>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</si>
  <si>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</si>
  <si>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</si>
  <si>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</si>
  <si>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</si>
  <si>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</si>
  <si>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</si>
  <si>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</si>
  <si>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</si>
  <si>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</si>
  <si>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</si>
  <si>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</si>
  <si>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</si>
  <si>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</si>
  <si>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</si>
  <si>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</si>
  <si>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</si>
  <si>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</si>
  <si>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</si>
  <si>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</si>
  <si>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</si>
  <si>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</si>
  <si>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</si>
  <si>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</si>
  <si>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</si>
  <si>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</si>
  <si>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</si>
  <si>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</si>
  <si>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</si>
  <si>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</si>
  <si>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</si>
  <si>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</si>
  <si>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</si>
  <si>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</si>
  <si>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</si>
  <si>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</si>
  <si>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</si>
  <si>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</si>
  <si>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</si>
  <si>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</si>
  <si>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</si>
  <si>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</si>
  <si>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</si>
  <si>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</si>
  <si>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</si>
  <si>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</si>
  <si>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</si>
  <si>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</si>
  <si>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</si>
  <si>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</si>
  <si>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</si>
  <si>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</si>
  <si>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</si>
  <si>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</si>
  <si>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</si>
  <si>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</si>
  <si>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</si>
  <si>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</si>
  <si>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</si>
  <si>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</si>
  <si>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</si>
  <si>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</si>
  <si>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</si>
  <si>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</si>
  <si>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</si>
  <si>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</si>
  <si>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</si>
  <si>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</si>
  <si>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</si>
  <si>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</si>
  <si>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Classified Support Staff</t>
  </si>
  <si>
    <t>Support - Overtime</t>
  </si>
  <si>
    <t>Administrator</t>
  </si>
  <si>
    <t>Extra Duty Hourly Pay</t>
  </si>
  <si>
    <t>Extra Duty Hourly Pay is offered to cretified staff for professional learning outside of contract hours. Estimated cost not to exceed $207,900.00.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</si>
  <si>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</si>
  <si>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</si>
  <si>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</si>
  <si>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</si>
  <si>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</si>
  <si>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</si>
  <si>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</si>
  <si>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</si>
  <si>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</si>
  <si>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</si>
  <si>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</si>
  <si>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</si>
  <si>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</si>
  <si>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</si>
  <si>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</si>
  <si>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</si>
  <si>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</si>
  <si>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</si>
  <si>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(SUI)_Adnin</t>
  </si>
  <si>
    <t>Unemployment (SUI)_Subs</t>
  </si>
  <si>
    <t>Unemployment (SUI)_Extra Duty</t>
  </si>
  <si>
    <t>Mathematical Systems Consultant</t>
  </si>
  <si>
    <t>CSKL Math Consultant</t>
  </si>
  <si>
    <t>ProDevCon Math Consultant</t>
  </si>
  <si>
    <t>Think Math Consulting</t>
  </si>
  <si>
    <t>QLQS Administrative Consultant</t>
  </si>
  <si>
    <t>KAK Administrative Consulting</t>
  </si>
  <si>
    <t>Nye County School District Support</t>
  </si>
  <si>
    <t>Lincoln County School District Support</t>
  </si>
  <si>
    <t>Esmeralada County School District Support</t>
  </si>
  <si>
    <t>Mineral County School District Support</t>
  </si>
  <si>
    <t>Conference Speakers</t>
  </si>
  <si>
    <t>Washoe County School District (NWRPDP)</t>
  </si>
  <si>
    <t>Technology-Related Repair &amp; Maint.</t>
  </si>
  <si>
    <t>Maintenance and repair of AIS copy machines. Estimated cost not to exceed $2,600.00.</t>
  </si>
  <si>
    <t>Communication</t>
  </si>
  <si>
    <t>Mileage</t>
  </si>
  <si>
    <t>Non- Staff Travel</t>
  </si>
  <si>
    <t>Communication sevices provide Verizon hotspots (4) to produce internet in rural communities or areas with limited or no service where professional learning services are being delivered. Estimated cost not to exceed $2,700.00.</t>
  </si>
  <si>
    <t>Personal Protective Equipment</t>
  </si>
  <si>
    <t>Instructional Training Tools</t>
  </si>
  <si>
    <t>Chromebooks</t>
  </si>
  <si>
    <t>Printers</t>
  </si>
  <si>
    <t>Supplies-Information Technology</t>
  </si>
  <si>
    <t>Learning Stream Database</t>
  </si>
  <si>
    <t>General Supplies - Personal Protective Equipment for staff and teacher training sessions (hand santizer, masks, gloves, disinfectant, spray bottles, wall mount sanitzing stations, etc).  Estimated cost not to exceed $4,400.00.</t>
  </si>
  <si>
    <t>General Supplies - Instructional Training Tools (math manipulatives, science experiment supplies for family science night, etc).  Estimated cost not to exceed $18,050.00.</t>
  </si>
  <si>
    <t>Supplies-Information Technology - Small technology equipment repair and replacement (cords, cables, chargers, flash drives, keyboards, mice, monitors,etc), copy machine toner, and printer ink.  Estimated cost not to exceed $9,594.75.</t>
  </si>
  <si>
    <t>Supplies-Information Technology - Chromebooks for staff and technology training sessions (to be purchased from CCSD Shopping Cart at current bid). Estimated cost not to exceed $10,849.00.</t>
  </si>
  <si>
    <t>Supplies-Information Technology - Printer replacement for staff offices (to be purchased from CCSD Shopping Cart at current bid). Estimated cost not to exceed $1,182.00.</t>
  </si>
  <si>
    <t>UNLV Yearly Agreement</t>
  </si>
  <si>
    <t>Dues &amp; Fees - Costs associated with professional memberships, Praxis exam fees, and SUU and UNLV charges for coursework (Reading Endorsement Course, Teacher Leadership Cohort, ESSR ELAD Cohort).  Estimated cost not to exceed $15,740.94.</t>
  </si>
  <si>
    <t>Dues &amp; Fees - UNLV yearly agreement for university costs to run RPDP courses for university graduate credit, registration processing, course scheduling.  Estimated cost not to exceed $9,900.00.</t>
  </si>
  <si>
    <t>Approved Indirect Cost</t>
  </si>
  <si>
    <t>TOTAL 700</t>
  </si>
  <si>
    <t xml:space="preserve">Other Items </t>
  </si>
  <si>
    <t>Pass through Districts</t>
  </si>
  <si>
    <t>Pass through Charter Schools</t>
  </si>
  <si>
    <t>Pass through Other Entities</t>
  </si>
  <si>
    <t>Postage is required to send instructional materials and other required paper documents using US Mail and/or a shipping service. Estimated cost not to exceed $14,700.00.</t>
  </si>
  <si>
    <t>Web Based &amp; Similar - Monthly subscription for Learning Stream registration management and database software with two administrative users.  Estimated cost not to exceed $6,645.60.</t>
  </si>
  <si>
    <t>Salaries for 16 certified trainers, 1.5 classified support staff, and 1 administrator based off negotiated agreements with the fiscal agent.</t>
  </si>
  <si>
    <t>Regional school district support is provided for: substitute teacher funding to allow educators to attend professional learning opportunities, conference registration and travel, education consultants to provide professional learning specific to the school district, texts to support professional development, certified regional training personnel, and other expenses related to professional learning. Estimated cost not to exceed $578,175.00.</t>
  </si>
  <si>
    <t xml:space="preserve">Staff travel includes expenditures for transportation, meals, hotel, per diem and other expenses RPDP staff. Travel cost is an estimate and it is dependent on District needs and Legislative session meetings. Services will be provided as requested from supported Districts and travel costs will not exceed $28,200.00.			</t>
  </si>
  <si>
    <t>Books &amp; Periodicals - Professional texts purchased to support teacher/administrator training. Examples of books to include but not limited to: The Distance Learning Playbook, The Distance Learning Playbook for Parents, Hidden Figures Picture Book, The Mathematics Coaching Toolkit, Pathways to the Common Core, etc).  Estimated cost not to exceed $110,000.00.</t>
  </si>
  <si>
    <t>General Supplies - Training and office supplies (markers, pens, pencils, chart paper, copy paper, cardstock, batteries, staples, rubber bands, tape, crayons, envelopes, folders, binders, poster printer paper, etc) and supplies purchased to support the Silver State AP Summer Institute. Estimated cost not to exceed $77,176.25.</t>
  </si>
  <si>
    <t>Web Based &amp; Similar - Staff web-based tools for designing and delivering professional development (Dropbox, Padlet, PearDeck, DocHub, Evernote, Zoom, Nearpod, Soft Chalk, Google Enterprise, Google Chrome Management for Chromebooks, etc). Website domain names (rpdp.net Weebly site, NV DOE digital learning collaborative website).  Estimated cost not to exceed $10,766.00.</t>
  </si>
  <si>
    <t>Substitutes at $90.00 per day are used to provide school support for teacher professional learning during the contract day. Estimated cost not to exceed $3,600.00.</t>
  </si>
  <si>
    <t>Printing services will be utilized to produce conference and professional learning training materials such as posters, deliverables, and surveys. Printing will include but is not limited to: standards booklets, SBAC resource binders and evidence guides, NVACS lesson study booklets, parent and family engagement documents, NSTA programs, summer institute support materials, DOK question booklets, admistrator training materials, financial literacy workshop materials, computer science CSF, CSD, and CSP training materials. Estimated cost not to exceed $42,400.00.</t>
  </si>
  <si>
    <t>Mileage is for RPDP staff for district, regional, and state work when using their own vehicle. Rates will reflect current GSA rate of 57.5 cents per mile. Estimated cost not to exceed $6,400.00.</t>
  </si>
  <si>
    <t>Support - Overtime is provided to classified support staff to compensate for work provided outside the contract week. Estimated cost not to exceed $12,375.00.</t>
  </si>
  <si>
    <t>Education consultants are used to support admistrator and mathematics training. Education consutants include: Mathematical Systems ($84,000), CSKL Math ($40,000), ProDevCon ($40,000), Think Math Consulting ($85,000), QLQS Consulting ($95,000), KAK Consulting ($95,000). Education consultants are contracted to design and deliver professional development to educators in-person and/or virtually. Conference speakers will be used at the following pre-planned confereces and the possiblity of one additional conference for financial literacy (TBD): Secondary Mathematics, Elementary Mathematics, Computer Science,and the  Southern NV Writing Project. Estimated cost not to exceed $442,000.00.</t>
  </si>
  <si>
    <t>Employee Training for 17 RPDP staff members (16 certified and 1 administrator) will be allocated $1700.00 each to pay for personal professional learning as needed. This funding is used to pay for online/virtual professional learning registrations fees and conference fees. Estimated cost not to exceed $28,900.00.</t>
  </si>
  <si>
    <t>ELAD program trainers in Washoe County School District (NWRPDP) for delivery professional development to licensed educators. Estimated cost not to exceed $8,000.00.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</si>
</sst>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Red]&quot;$&quot;#,##0.00"/>
    <numFmt numFmtId="166" formatCode="_([$$-409]* #,##0.00_);_([$$-409]* \(#,##0.00\);_([$$-409]* &quot;-&quot;??_);_(@_)"/>
  </numFmts>
  <fonts count="10"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medium">
        <color indexed="64"/>
      </right>
      <top/>
      <bottom style="thin">
        <color indexed="64"/>
      </bottom>
      <diagonal/>
    </border>
    <border>
      <left/>
      <right style="medium">
        <color rgb="FF000000"/>
      </right>
      <top/>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67">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2" fontId="2" fillId="2" borderId="1" xfId="0" applyNumberFormat="1" applyFont="1" applyFill="1" applyBorder="1" applyAlignment="1" applyProtection="1">
      <alignment horizontal="right" wrapText="1"/>
      <protection locked="0"/>
    </xf>
    <xf numFmtId="0" fontId="3" fillId="0" borderId="0" xfId="0" applyFont="1" applyAlignment="1" applyProtection="1">
      <alignment horizontal="left"/>
      <protection locked="0"/>
    </xf>
    <xf numFmtId="2" fontId="2" fillId="2" borderId="1" xfId="0" applyNumberFormat="1" applyFont="1" applyFill="1" applyBorder="1" applyAlignment="1" applyProtection="1">
      <alignment horizontal="righ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3" fillId="3" borderId="1" xfId="0" applyFont="1" applyFill="1" applyBorder="1" applyAlignment="1">
      <alignment horizontal="right"/>
    </xf>
    <xf numFmtId="0" fontId="2" fillId="3" borderId="1" xfId="0" applyFont="1" applyFill="1" applyBorder="1" applyAlignment="1">
      <alignment horizontal="right" wrapText="1"/>
    </xf>
    <xf numFmtId="2" fontId="2" fillId="2" borderId="2" xfId="0" applyNumberFormat="1" applyFont="1" applyFill="1" applyBorder="1" applyAlignment="1" applyProtection="1">
      <alignment horizontal="right"/>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0" xfId="0" applyFont="1"/>
    <xf numFmtId="0" fontId="0" fillId="0" borderId="4" xfId="0" applyBorder="1"/>
    <xf numFmtId="0" fontId="0" fillId="0" borderId="7" xfId="0" applyFont="1" applyBorder="1"/>
    <xf numFmtId="10" fontId="0" fillId="6" borderId="19" xfId="0" applyNumberFormat="1" applyFon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0" fillId="9" borderId="19" xfId="1" applyFont="1" applyFill="1" applyBorder="1"/>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0" xfId="0" quotePrefix="1" applyFont="1" applyAlignment="1" applyProtection="1">
      <alignment horizontal="center"/>
      <protection locked="0"/>
    </xf>
    <xf numFmtId="1" fontId="2" fillId="0" borderId="1" xfId="0" applyNumberFormat="1" applyFont="1" applyFill="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2" fillId="0" borderId="0" xfId="0" applyFont="1" applyAlignment="1" applyProtection="1">
      <alignment horizontal="left" vertical="top" wrapText="1"/>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2" fontId="2" fillId="2" borderId="4" xfId="3" applyNumberFormat="1" applyFont="1" applyFill="1" applyBorder="1" applyAlignment="1" applyProtection="1">
      <alignment horizontal="center"/>
      <protection locked="0"/>
    </xf>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0" fillId="0" borderId="0" xfId="0"/>
    <xf numFmtId="0" fontId="2" fillId="11" borderId="43" xfId="0" applyFont="1" applyFill="1" applyBorder="1" applyProtection="1">
      <protection locked="0"/>
    </xf>
    <xf numFmtId="0" fontId="3" fillId="11" borderId="46" xfId="0" applyFont="1" applyFill="1" applyBorder="1" applyProtection="1">
      <protection locked="0"/>
    </xf>
    <xf numFmtId="2" fontId="2" fillId="2" borderId="4" xfId="1" applyNumberFormat="1" applyFont="1" applyFill="1" applyBorder="1" applyAlignment="1" applyProtection="1">
      <alignment horizontal="center"/>
      <protection locked="0"/>
    </xf>
    <xf numFmtId="10" fontId="2" fillId="2" borderId="4" xfId="4" applyNumberFormat="1" applyFont="1" applyFill="1" applyBorder="1" applyAlignment="1" applyProtection="1">
      <alignment horizontal="center"/>
      <protection locked="0"/>
    </xf>
    <xf numFmtId="2" fontId="2" fillId="2" borderId="4" xfId="4" applyNumberFormat="1" applyFont="1" applyFill="1" applyBorder="1" applyAlignment="1" applyProtection="1">
      <alignment horizontal="center"/>
      <protection locked="0"/>
    </xf>
    <xf numFmtId="166" fontId="2" fillId="0" borderId="0" xfId="0" applyNumberFormat="1" applyFont="1" applyProtection="1">
      <protection locked="0"/>
    </xf>
    <xf numFmtId="0" fontId="2" fillId="0" borderId="49" xfId="0" applyFont="1" applyBorder="1" applyAlignment="1" applyProtection="1">
      <alignment horizontal="left" vertical="top" wrapText="1"/>
      <protection locked="0"/>
    </xf>
    <xf numFmtId="1" fontId="2" fillId="2" borderId="2" xfId="0" applyNumberFormat="1" applyFont="1" applyFill="1" applyBorder="1" applyAlignment="1" applyProtection="1">
      <alignment horizontal="right"/>
      <protection locked="0"/>
    </xf>
    <xf numFmtId="0" fontId="3" fillId="11" borderId="43" xfId="0" applyFont="1" applyFill="1" applyBorder="1" applyAlignment="1" applyProtection="1">
      <protection locked="0"/>
    </xf>
    <xf numFmtId="0" fontId="0" fillId="0" borderId="0" xfId="0" applyAlignment="1"/>
    <xf numFmtId="0" fontId="0" fillId="0" borderId="49" xfId="0" applyBorder="1" applyAlignment="1"/>
    <xf numFmtId="0" fontId="0" fillId="0" borderId="43" xfId="0" applyBorder="1" applyAlignment="1"/>
    <xf numFmtId="0" fontId="2" fillId="0" borderId="43" xfId="0" applyFont="1" applyBorder="1" applyAlignment="1" applyProtection="1">
      <alignment horizontal="left" vertical="top" wrapText="1"/>
      <protection locked="0"/>
    </xf>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2" fillId="0" borderId="43"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43" xfId="0" applyFont="1" applyBorder="1" applyAlignment="1">
      <alignment wrapText="1"/>
    </xf>
    <xf numFmtId="0" fontId="2" fillId="0" borderId="0" xfId="0" applyFont="1" applyAlignment="1">
      <alignment wrapText="1"/>
    </xf>
    <xf numFmtId="0" fontId="2" fillId="0" borderId="68" xfId="0" applyFont="1" applyBorder="1" applyAlignment="1">
      <alignment wrapText="1"/>
    </xf>
    <xf numFmtId="0" fontId="2" fillId="0" borderId="0" xfId="0" applyFont="1" applyBorder="1" applyAlignment="1" applyProtection="1">
      <alignment horizontal="left" wrapText="1"/>
      <protection locked="0"/>
    </xf>
    <xf numFmtId="0" fontId="2" fillId="11" borderId="43" xfId="0" applyFont="1" applyFill="1" applyBorder="1" applyAlignment="1" applyProtection="1">
      <protection locked="0"/>
    </xf>
    <xf numFmtId="0" fontId="0" fillId="0" borderId="51" xfId="0" applyBorder="1" applyAlignment="1"/>
    <xf numFmtId="0" fontId="0" fillId="0" borderId="1" xfId="0" applyBorder="1" applyAlignment="1"/>
    <xf numFmtId="0" fontId="0" fillId="0" borderId="61" xfId="0" applyBorder="1" applyAlignment="1"/>
    <xf numFmtId="0" fontId="3" fillId="11" borderId="46" xfId="0" applyFont="1" applyFill="1" applyBorder="1" applyAlignment="1" applyProtection="1">
      <protection locked="0"/>
    </xf>
    <xf numFmtId="0" fontId="3" fillId="0" borderId="47" xfId="0" applyFont="1" applyBorder="1" applyAlignment="1"/>
    <xf numFmtId="0" fontId="3" fillId="0" borderId="48" xfId="0" applyFont="1" applyBorder="1" applyAlignment="1"/>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0" fillId="0" borderId="0" xfId="0" applyBorder="1" applyAlignment="1">
      <alignment vertical="top" wrapText="1"/>
    </xf>
    <xf numFmtId="0" fontId="0" fillId="0" borderId="60" xfId="0" applyBorder="1" applyAlignment="1">
      <alignment vertical="top" wrapText="1"/>
    </xf>
    <xf numFmtId="0" fontId="0" fillId="0" borderId="32" xfId="0" applyBorder="1" applyAlignment="1">
      <alignment vertical="top" wrapText="1"/>
    </xf>
    <xf numFmtId="0" fontId="0" fillId="0" borderId="67" xfId="0" applyBorder="1" applyAlignment="1">
      <alignment vertical="top" wrapText="1"/>
    </xf>
    <xf numFmtId="0" fontId="7" fillId="0" borderId="23"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6" xfId="0" applyFont="1" applyBorder="1" applyAlignment="1">
      <alignment horizontal="center"/>
    </xf>
    <xf numFmtId="0" fontId="0" fillId="0" borderId="0" xfId="0" applyBorder="1" applyAlignment="1">
      <alignment horizontal="center"/>
    </xf>
    <xf numFmtId="0" fontId="0" fillId="0" borderId="27" xfId="0" applyBorder="1" applyAlignment="1">
      <alignment horizontal="center"/>
    </xf>
  </cellXfs>
  <cellStyles count="5">
    <cellStyle name="Comma" xfId="2" builtinId="3"/>
    <cellStyle name="Currency" xfId="1" builtinId="4"/>
    <cellStyle name="Currency 2" xfId="3" xr:uid="{1AB32EFC-4FE7-4621-BF25-6CDD727A5F4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topLeftCell="A49" zoomScaleNormal="100" workbookViewId="0">
      <selection sqref="A1:XFD1048576"/>
    </sheetView>
  </sheetViews>
  <sheetFormatPr defaultColWidth="9.140625" defaultRowHeight="12.75" x14ac:dyDescent="0.2"/>
  <cols>
    <col min="1" max="1" width="15.85546875" style="219" customWidth="1"/>
    <col min="2" max="2" width="21.7109375" style="219" customWidth="1"/>
    <col min="3" max="3" width="42.7109375" style="219" customWidth="1"/>
    <col min="4" max="4" width="22.85546875" style="219" customWidth="1"/>
    <col min="5" max="6" width="21.7109375" style="219" customWidth="1"/>
    <col min="7" max="16384" width="9.140625" style="219"/>
  </cols>
  <sheetData>
    <row r="3" spans="2:7" x14ac:dyDescent="0.2">
      <c r="B3" s="2"/>
      <c r="C3" s="1"/>
      <c r="D3" s="1"/>
      <c r="E3" s="1"/>
      <c r="F3" s="1"/>
    </row>
    <row r="4" spans="2:7" ht="13.5" thickBot="1" x14ac:dyDescent="0.25">
      <c r="B4" s="3" t="s">
        <v>0</v>
      </c>
      <c r="C4" s="4" t="s">
        <v>1</v>
      </c>
      <c r="D4" s="5"/>
      <c r="E4" s="5" t="s">
        <v>2</v>
      </c>
      <c r="F4" s="6" t="s">
        <v>3</v>
      </c>
      <c r="G4" s="7"/>
    </row>
    <row r="5" spans="2:7" x14ac:dyDescent="0.2">
      <c r="B5" s="3"/>
      <c r="C5" s="8"/>
      <c r="D5" s="9"/>
      <c r="E5" s="10"/>
      <c r="F5" s="10"/>
    </row>
    <row r="6" spans="2:7" ht="13.5" thickBot="1" x14ac:dyDescent="0.25">
      <c r="B6" s="8" t="s">
        <v>4</v>
      </c>
      <c r="C6" s="11"/>
      <c r="D6" s="8"/>
      <c r="E6" s="8" t="s">
        <v>5</v>
      </c>
      <c r="F6" s="12" t="s">
        <v>6</v>
      </c>
    </row>
    <row r="7" spans="2:7" ht="18" customHeight="1" thickBot="1" x14ac:dyDescent="0.25">
      <c r="B7" s="3" t="s">
        <v>7</v>
      </c>
      <c r="C7" s="13" t="s">
        <v>8</v>
      </c>
      <c r="D7" s="14"/>
      <c r="E7" s="3" t="s">
        <v>9</v>
      </c>
      <c r="F7" s="15">
        <v>2021</v>
      </c>
    </row>
    <row r="8" spans="2:7" x14ac:dyDescent="0.2">
      <c r="B8" s="3"/>
      <c r="C8" s="8"/>
      <c r="D8" s="14"/>
      <c r="E8" s="3"/>
      <c r="F8" s="16"/>
    </row>
    <row r="9" spans="2:7" x14ac:dyDescent="0.2">
      <c r="B9" s="3"/>
      <c r="C9" s="8"/>
      <c r="D9" s="14"/>
      <c r="E9" s="3"/>
      <c r="F9" s="76" t="s">
        <v>10</v>
      </c>
    </row>
    <row r="10" spans="2:7" ht="13.5" thickBot="1" x14ac:dyDescent="0.25">
      <c r="B10" s="8" t="s">
        <v>11</v>
      </c>
      <c r="C10" s="8"/>
      <c r="E10" s="3" t="s">
        <v>12</v>
      </c>
      <c r="F10" s="17"/>
    </row>
    <row r="11" spans="2:7" ht="13.5" thickBot="1" x14ac:dyDescent="0.25">
      <c r="B11" s="18"/>
      <c r="C11" s="4" t="s">
        <v>6</v>
      </c>
      <c r="D11" s="14"/>
      <c r="E11" s="3" t="s">
        <v>13</v>
      </c>
      <c r="F11" s="17"/>
    </row>
    <row r="12" spans="2:7" ht="13.5" thickBot="1" x14ac:dyDescent="0.25">
      <c r="B12" s="3" t="s">
        <v>14</v>
      </c>
      <c r="C12" s="8"/>
      <c r="D12" s="14"/>
      <c r="E12" s="3" t="s">
        <v>15</v>
      </c>
      <c r="F12" s="17">
        <v>8603</v>
      </c>
    </row>
    <row r="13" spans="2:7" ht="13.5" thickBot="1" x14ac:dyDescent="0.25">
      <c r="B13" s="3" t="s">
        <v>16</v>
      </c>
      <c r="C13" s="6"/>
      <c r="D13" s="14"/>
      <c r="E13" s="5" t="s">
        <v>17</v>
      </c>
      <c r="F13" s="17"/>
    </row>
    <row r="14" spans="2:7" ht="13.5" thickBot="1" x14ac:dyDescent="0.25">
      <c r="B14" s="8" t="s">
        <v>18</v>
      </c>
      <c r="C14" s="227">
        <v>3</v>
      </c>
      <c r="D14" s="14"/>
      <c r="F14" s="17"/>
    </row>
    <row r="15" spans="2:7" ht="13.5" thickBot="1" x14ac:dyDescent="0.25">
      <c r="B15" s="3"/>
      <c r="C15" s="8"/>
      <c r="D15" s="8"/>
      <c r="E15" s="5" t="s">
        <v>19</v>
      </c>
      <c r="F15" s="17"/>
    </row>
    <row r="16" spans="2:7" ht="13.5" thickBot="1" x14ac:dyDescent="0.25">
      <c r="B16" s="1"/>
      <c r="C16" s="1"/>
      <c r="D16" s="1"/>
      <c r="E16" s="1"/>
      <c r="F16" s="77"/>
    </row>
    <row r="17" spans="2:6" x14ac:dyDescent="0.2">
      <c r="B17" s="19"/>
      <c r="C17" s="19"/>
      <c r="D17" s="19"/>
      <c r="E17" s="19"/>
      <c r="F17" s="19"/>
    </row>
    <row r="18" spans="2:6" x14ac:dyDescent="0.2">
      <c r="B18" s="20" t="s">
        <v>20</v>
      </c>
      <c r="C18" s="20" t="s">
        <v>21</v>
      </c>
      <c r="D18" s="20" t="s">
        <v>22</v>
      </c>
      <c r="E18" s="20" t="s">
        <v>23</v>
      </c>
      <c r="F18" s="20" t="s">
        <v>24</v>
      </c>
    </row>
    <row r="19" spans="2:6" ht="13.5" thickBot="1" x14ac:dyDescent="0.25">
      <c r="B19" s="21"/>
      <c r="C19" s="21"/>
      <c r="D19" s="22"/>
      <c r="E19" s="22"/>
      <c r="F19" s="22"/>
    </row>
    <row r="20" spans="2:6" ht="18.600000000000001" customHeight="1" x14ac:dyDescent="0.2">
      <c r="B20" s="23">
        <v>100</v>
      </c>
      <c r="C20" s="24" t="s">
        <v>25</v>
      </c>
      <c r="D20" s="57">
        <v>0</v>
      </c>
      <c r="E20" s="58">
        <f>'Support Services'!G30</f>
        <v>1759937.645</v>
      </c>
      <c r="F20" s="59">
        <f>SUM(D20+E20)</f>
        <v>1759937.645</v>
      </c>
    </row>
    <row r="21" spans="2:6" ht="18.600000000000001" customHeight="1" x14ac:dyDescent="0.2">
      <c r="B21" s="23">
        <v>200</v>
      </c>
      <c r="C21" s="24" t="s">
        <v>26</v>
      </c>
      <c r="D21" s="60">
        <v>0</v>
      </c>
      <c r="E21" s="58">
        <f>'Support Services'!G61</f>
        <v>667558.80999999982</v>
      </c>
      <c r="F21" s="59">
        <f>SUM(D21+E21)</f>
        <v>667558.80999999982</v>
      </c>
    </row>
    <row r="22" spans="2:6" ht="18.75" customHeight="1" x14ac:dyDescent="0.2">
      <c r="B22" s="23">
        <v>300</v>
      </c>
      <c r="C22" s="25" t="s">
        <v>27</v>
      </c>
      <c r="D22" s="58">
        <v>0</v>
      </c>
      <c r="E22" s="58">
        <f>'Support Services'!G90</f>
        <v>1057075</v>
      </c>
      <c r="F22" s="59">
        <f>SUM(D22+E22)</f>
        <v>1057075</v>
      </c>
    </row>
    <row r="23" spans="2:6" ht="18.75" customHeight="1" x14ac:dyDescent="0.2">
      <c r="B23" s="23">
        <v>400</v>
      </c>
      <c r="C23" s="25" t="s">
        <v>28</v>
      </c>
      <c r="D23" s="58">
        <v>0</v>
      </c>
      <c r="E23" s="58">
        <f>'Support Services'!G102</f>
        <v>2600</v>
      </c>
      <c r="F23" s="59">
        <f>SUM(D23+E23)</f>
        <v>2600</v>
      </c>
    </row>
    <row r="24" spans="2:6" ht="18.75" customHeight="1" x14ac:dyDescent="0.2">
      <c r="B24" s="26">
        <v>500</v>
      </c>
      <c r="C24" s="27" t="s">
        <v>29</v>
      </c>
      <c r="D24" s="61">
        <v>0</v>
      </c>
      <c r="E24" s="61">
        <f>'Support Services'!G107</f>
        <v>0</v>
      </c>
      <c r="F24" s="62"/>
    </row>
    <row r="25" spans="2:6" ht="18.75" customHeight="1" x14ac:dyDescent="0.2">
      <c r="B25" s="28"/>
      <c r="C25" s="27" t="s">
        <v>30</v>
      </c>
      <c r="D25" s="61">
        <v>0</v>
      </c>
      <c r="E25" s="61">
        <f>'Support Services'!G131</f>
        <v>34600</v>
      </c>
      <c r="F25" s="63"/>
    </row>
    <row r="26" spans="2:6" ht="18.75" customHeight="1" x14ac:dyDescent="0.2">
      <c r="B26" s="28"/>
      <c r="C26" s="27" t="s">
        <v>31</v>
      </c>
      <c r="D26" s="61">
        <v>0</v>
      </c>
      <c r="E26" s="61">
        <f>'Support Services'!G111+'Support Services'!G115+'Support Services'!G119+'Support Services'!G123+'Support Services'!G135+'Support Services'!G141</f>
        <v>59800</v>
      </c>
      <c r="F26" s="64"/>
    </row>
    <row r="27" spans="2:6" ht="17.25" customHeight="1" x14ac:dyDescent="0.2">
      <c r="B27" s="30"/>
      <c r="C27" s="31" t="s">
        <v>32</v>
      </c>
      <c r="D27" s="57">
        <f>SUM(D24:D26)</f>
        <v>0</v>
      </c>
      <c r="E27" s="57">
        <f>SUM(E24:E26)</f>
        <v>94400</v>
      </c>
      <c r="F27" s="58">
        <f>SUM(D27+E27)</f>
        <v>94400</v>
      </c>
    </row>
    <row r="28" spans="2:6" ht="18" customHeight="1" x14ac:dyDescent="0.2">
      <c r="B28" s="26">
        <v>600</v>
      </c>
      <c r="C28" s="27" t="s">
        <v>33</v>
      </c>
      <c r="D28" s="61">
        <v>0</v>
      </c>
      <c r="E28" s="61">
        <f>'Support Services'!G155</f>
        <v>99626.25</v>
      </c>
      <c r="F28" s="63"/>
    </row>
    <row r="29" spans="2:6" ht="18" customHeight="1" x14ac:dyDescent="0.2">
      <c r="B29" s="28"/>
      <c r="C29" s="55" t="s">
        <v>34</v>
      </c>
      <c r="D29" s="61">
        <v>0</v>
      </c>
      <c r="E29" s="61">
        <f>'Support Services'!G159</f>
        <v>0</v>
      </c>
      <c r="F29" s="63"/>
    </row>
    <row r="30" spans="2:6" ht="17.25" customHeight="1" x14ac:dyDescent="0.2">
      <c r="B30" s="28"/>
      <c r="C30" s="32" t="s">
        <v>35</v>
      </c>
      <c r="D30" s="61">
        <v>0</v>
      </c>
      <c r="E30" s="61">
        <f>'Support Services'!G164</f>
        <v>110000</v>
      </c>
      <c r="F30" s="63"/>
    </row>
    <row r="31" spans="2:6" ht="17.25" customHeight="1" x14ac:dyDescent="0.2">
      <c r="B31" s="28"/>
      <c r="C31" s="27" t="s">
        <v>36</v>
      </c>
      <c r="D31" s="61">
        <v>0</v>
      </c>
      <c r="E31" s="61">
        <f>'Support Services'!G169</f>
        <v>0</v>
      </c>
      <c r="F31" s="63"/>
    </row>
    <row r="32" spans="2:6" ht="18.75" customHeight="1" x14ac:dyDescent="0.2">
      <c r="B32" s="28"/>
      <c r="C32" s="33" t="s">
        <v>37</v>
      </c>
      <c r="D32" s="61">
        <v>0</v>
      </c>
      <c r="E32" s="61">
        <f>'Support Services'!G174</f>
        <v>21625.75</v>
      </c>
      <c r="F32" s="63"/>
    </row>
    <row r="33" spans="2:7" ht="18.75" customHeight="1" x14ac:dyDescent="0.2">
      <c r="B33" s="28"/>
      <c r="C33" s="27" t="s">
        <v>38</v>
      </c>
      <c r="D33" s="61">
        <v>0</v>
      </c>
      <c r="E33" s="61">
        <f>'Support Services'!G178</f>
        <v>0</v>
      </c>
      <c r="F33" s="63"/>
    </row>
    <row r="34" spans="2:7" ht="18.75" customHeight="1" x14ac:dyDescent="0.2">
      <c r="B34" s="28"/>
      <c r="C34" s="27" t="s">
        <v>39</v>
      </c>
      <c r="D34" s="61">
        <v>0</v>
      </c>
      <c r="E34" s="61">
        <f>'Support Services'!G182</f>
        <v>0</v>
      </c>
      <c r="F34" s="63"/>
    </row>
    <row r="35" spans="2:7" ht="18" customHeight="1" x14ac:dyDescent="0.2">
      <c r="B35" s="28"/>
      <c r="C35" s="27" t="s">
        <v>40</v>
      </c>
      <c r="D35" s="61">
        <v>0</v>
      </c>
      <c r="E35" s="61">
        <f>'Support Services'!G187</f>
        <v>17411.599999999999</v>
      </c>
      <c r="F35" s="63"/>
    </row>
    <row r="36" spans="2:7" ht="18" customHeight="1" x14ac:dyDescent="0.2">
      <c r="B36" s="30"/>
      <c r="C36" s="31" t="s">
        <v>41</v>
      </c>
      <c r="D36" s="57">
        <f>SUM(D28:D35)</f>
        <v>0</v>
      </c>
      <c r="E36" s="57">
        <f>SUM(E28:E35)</f>
        <v>248663.6</v>
      </c>
      <c r="F36" s="58">
        <f>SUM(D36+E36)</f>
        <v>248663.6</v>
      </c>
    </row>
    <row r="37" spans="2:7" ht="18" customHeight="1" x14ac:dyDescent="0.2">
      <c r="B37" s="26">
        <v>800</v>
      </c>
      <c r="C37" s="27" t="s">
        <v>42</v>
      </c>
      <c r="D37" s="61">
        <v>0</v>
      </c>
      <c r="E37" s="61">
        <f>'Support Services'!G206</f>
        <v>25640.940000000002</v>
      </c>
      <c r="F37" s="63"/>
    </row>
    <row r="38" spans="2:7" ht="20.100000000000001" customHeight="1" x14ac:dyDescent="0.2">
      <c r="B38" s="28"/>
      <c r="C38" s="27" t="s">
        <v>43</v>
      </c>
      <c r="D38" s="61">
        <v>0</v>
      </c>
      <c r="E38" s="61">
        <f>'Support Services'!G211</f>
        <v>0</v>
      </c>
      <c r="F38" s="63"/>
    </row>
    <row r="39" spans="2:7" ht="15.6" customHeight="1" x14ac:dyDescent="0.2">
      <c r="B39" s="28"/>
      <c r="C39" s="34" t="s">
        <v>44</v>
      </c>
      <c r="D39" s="61">
        <v>0</v>
      </c>
      <c r="E39" s="61">
        <f>'Support Services'!G216</f>
        <v>0</v>
      </c>
      <c r="F39" s="64"/>
    </row>
    <row r="40" spans="2:7" ht="18.75" customHeight="1" thickBot="1" x14ac:dyDescent="0.25">
      <c r="B40" s="30"/>
      <c r="C40" s="31" t="s">
        <v>45</v>
      </c>
      <c r="D40" s="57">
        <f>SUM(D37:D39)</f>
        <v>0</v>
      </c>
      <c r="E40" s="57">
        <f>SUM(E37:E39)</f>
        <v>25640.940000000002</v>
      </c>
      <c r="F40" s="58">
        <f>SUM(D40+E40)</f>
        <v>25640.940000000002</v>
      </c>
    </row>
    <row r="41" spans="2:7" ht="18.75" customHeight="1" thickBot="1" x14ac:dyDescent="0.25">
      <c r="B41" s="35" t="s">
        <v>46</v>
      </c>
      <c r="C41" s="36"/>
      <c r="D41" s="65">
        <v>0</v>
      </c>
      <c r="E41" s="65">
        <f>SUM(E20+E21+E22+E23+E27+E36+E40)</f>
        <v>3855875.9950000001</v>
      </c>
      <c r="F41" s="78">
        <f>SUM(F20:F40)</f>
        <v>3855875.9950000001</v>
      </c>
    </row>
    <row r="42" spans="2:7" ht="19.5" customHeight="1" thickBot="1" x14ac:dyDescent="0.3">
      <c r="B42" s="37" t="s">
        <v>47</v>
      </c>
      <c r="C42" s="56" t="s">
        <v>48</v>
      </c>
      <c r="D42" s="70">
        <v>0</v>
      </c>
      <c r="E42" s="71">
        <v>0</v>
      </c>
      <c r="F42" s="79">
        <f>SUM(D42:E42)</f>
        <v>0</v>
      </c>
      <c r="G42" s="38"/>
    </row>
    <row r="43" spans="2:7" ht="18" customHeight="1" x14ac:dyDescent="0.2">
      <c r="B43" s="26">
        <v>700</v>
      </c>
      <c r="C43" s="32" t="s">
        <v>49</v>
      </c>
      <c r="D43" s="61">
        <v>0</v>
      </c>
      <c r="E43" s="61">
        <v>0</v>
      </c>
      <c r="F43" s="29"/>
    </row>
    <row r="44" spans="2:7" ht="18" customHeight="1" x14ac:dyDescent="0.2">
      <c r="B44" s="28"/>
      <c r="C44" s="27" t="s">
        <v>50</v>
      </c>
      <c r="D44" s="61">
        <v>0</v>
      </c>
      <c r="E44" s="61">
        <v>0</v>
      </c>
      <c r="F44" s="29"/>
    </row>
    <row r="45" spans="2:7" ht="18" customHeight="1" x14ac:dyDescent="0.2">
      <c r="B45" s="54"/>
      <c r="C45" s="52" t="s">
        <v>51</v>
      </c>
      <c r="D45" s="66">
        <f>SUM(D43:D44)</f>
        <v>0</v>
      </c>
      <c r="E45" s="66">
        <f>SUM(E43:E44)</f>
        <v>0</v>
      </c>
      <c r="F45" s="59">
        <f>SUM(D45+E45)</f>
        <v>0</v>
      </c>
    </row>
    <row r="46" spans="2:7" ht="18" customHeight="1" x14ac:dyDescent="0.2">
      <c r="B46" s="80" t="s">
        <v>52</v>
      </c>
      <c r="C46" s="27" t="s">
        <v>53</v>
      </c>
      <c r="D46" s="61">
        <v>0</v>
      </c>
      <c r="E46" s="67">
        <v>0</v>
      </c>
      <c r="F46" s="64"/>
    </row>
    <row r="47" spans="2:7" ht="18.75" customHeight="1" thickBot="1" x14ac:dyDescent="0.25">
      <c r="B47" s="30"/>
      <c r="C47" s="31" t="s">
        <v>54</v>
      </c>
      <c r="D47" s="58">
        <f>SUM(D46)</f>
        <v>0</v>
      </c>
      <c r="E47" s="58">
        <f>SUM(E46)</f>
        <v>0</v>
      </c>
      <c r="F47" s="59">
        <f>SUM(D47+E47)</f>
        <v>0</v>
      </c>
    </row>
    <row r="48" spans="2:7" ht="20.25" customHeight="1" thickBot="1" x14ac:dyDescent="0.25">
      <c r="B48" s="39" t="s">
        <v>24</v>
      </c>
      <c r="C48" s="40"/>
      <c r="D48" s="68">
        <f>D41+D42+D45+D47</f>
        <v>0</v>
      </c>
      <c r="E48" s="68">
        <f>E41+E42+E45+E47</f>
        <v>3855875.9950000001</v>
      </c>
      <c r="F48" s="69">
        <f>F41+F42+F45+F47</f>
        <v>3855875.9950000001</v>
      </c>
    </row>
    <row r="50" spans="2:6" x14ac:dyDescent="0.2">
      <c r="F50" s="41"/>
    </row>
    <row r="51" spans="2:6" ht="15" thickBot="1" x14ac:dyDescent="0.25">
      <c r="B51" s="42" t="s">
        <v>55</v>
      </c>
      <c r="C51" s="43"/>
      <c r="D51" s="43"/>
      <c r="E51" s="44" t="s">
        <v>56</v>
      </c>
      <c r="F51" s="45"/>
    </row>
    <row r="52" spans="2:6" ht="14.25" x14ac:dyDescent="0.2">
      <c r="B52" s="42"/>
      <c r="C52" s="46" t="s">
        <v>57</v>
      </c>
      <c r="D52" s="42"/>
    </row>
    <row r="53" spans="2:6" ht="14.25" x14ac:dyDescent="0.2">
      <c r="B53" s="42"/>
      <c r="C53" s="46"/>
      <c r="D53" s="42"/>
      <c r="E53" s="44"/>
      <c r="F53" s="42"/>
    </row>
    <row r="54" spans="2:6" ht="15" thickBot="1" x14ac:dyDescent="0.25">
      <c r="B54" s="42" t="s">
        <v>58</v>
      </c>
      <c r="C54" s="43" t="s">
        <v>59</v>
      </c>
      <c r="D54" s="43"/>
      <c r="E54" s="44"/>
      <c r="F54" s="44"/>
    </row>
    <row r="55" spans="2:6" ht="14.25" x14ac:dyDescent="0.2">
      <c r="C55" s="42" t="s">
        <v>60</v>
      </c>
    </row>
    <row r="56" spans="2:6" ht="13.5" thickBot="1" x14ac:dyDescent="0.25">
      <c r="C56" s="47"/>
    </row>
    <row r="57" spans="2:6" ht="13.5" thickTop="1" x14ac:dyDescent="0.2">
      <c r="B57" s="47" t="s">
        <v>61</v>
      </c>
      <c r="D57" s="261" t="s">
        <v>62</v>
      </c>
      <c r="E57" s="262"/>
      <c r="F57" s="263"/>
    </row>
    <row r="58" spans="2:6" x14ac:dyDescent="0.2">
      <c r="B58" s="47"/>
      <c r="D58" s="264"/>
      <c r="E58" s="265"/>
      <c r="F58" s="266"/>
    </row>
    <row r="59" spans="2:6" x14ac:dyDescent="0.2">
      <c r="B59" s="53" t="s">
        <v>63</v>
      </c>
      <c r="D59" s="48" t="s">
        <v>64</v>
      </c>
      <c r="F59" s="49" t="s">
        <v>65</v>
      </c>
    </row>
    <row r="60" spans="2:6" x14ac:dyDescent="0.2">
      <c r="B60" s="53" t="s">
        <v>66</v>
      </c>
      <c r="D60" s="72" t="s">
        <v>67</v>
      </c>
      <c r="F60" s="74" t="s">
        <v>68</v>
      </c>
    </row>
    <row r="61" spans="2:6" x14ac:dyDescent="0.2">
      <c r="B61" s="53" t="s">
        <v>69</v>
      </c>
      <c r="D61" s="48" t="s">
        <v>64</v>
      </c>
      <c r="F61" s="49" t="s">
        <v>65</v>
      </c>
    </row>
    <row r="62" spans="2:6" ht="13.5" thickBot="1" x14ac:dyDescent="0.25">
      <c r="B62" s="51"/>
      <c r="D62" s="73" t="s">
        <v>70</v>
      </c>
      <c r="E62" s="50"/>
      <c r="F62" s="75" t="s">
        <v>68</v>
      </c>
    </row>
    <row r="63" spans="2:6" ht="13.5" thickTop="1" x14ac:dyDescent="0.2">
      <c r="B63" s="219" t="s">
        <v>71</v>
      </c>
    </row>
    <row r="64" spans="2:6" x14ac:dyDescent="0.2">
      <c r="B64" s="219" t="s">
        <v>72</v>
      </c>
    </row>
  </sheetData>
  <sheetProtection sheet="1" selectLockedCells="1" selectUnlockedCells="1"/>
  <pageMargins left="0.75" right="0.75" top="0.75" bottom="0.75" header="0.5" footer="0.25"/>
  <pageSetup scale="64" orientation="portrait" horizontalDpi="4294967292"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2"/>
  <sheetViews>
    <sheetView showGridLines="0" zoomScaleNormal="100" workbookViewId="0">
      <pane ySplit="7" topLeftCell="A215" activePane="bottomLeft" state="frozen"/>
      <selection activeCell="B77" sqref="B77:E80"/>
      <selection pane="bottomLeft" sqref="A1:XFD1048576"/>
    </sheetView>
  </sheetViews>
  <sheetFormatPr defaultColWidth="9.140625" defaultRowHeight="12.75" x14ac:dyDescent="0.2"/>
  <cols>
    <col min="1" max="1" width="12.28515625" style="2" customWidth="1"/>
    <col min="2" max="2" width="27.42578125" style="2" customWidth="1"/>
    <col min="3" max="3" width="8.42578125" style="2" customWidth="1"/>
    <col min="4" max="4" width="10.7109375" style="2" customWidth="1"/>
    <col min="5" max="5" width="23" style="2" customWidth="1"/>
    <col min="6" max="6" width="13.42578125" style="82" customWidth="1"/>
    <col min="7" max="7" width="17.42578125" style="82" customWidth="1"/>
    <col min="8" max="16384" width="9.140625" style="2"/>
  </cols>
  <sheetData>
    <row r="1" spans="1:8" x14ac:dyDescent="0.2">
      <c r="A1" s="81"/>
    </row>
    <row r="2" spans="1:8" x14ac:dyDescent="0.2">
      <c r="A2" s="8" t="s">
        <v>0</v>
      </c>
      <c r="B2" s="18" t="str">
        <f>'Budget Expenditure Summary '!C4</f>
        <v>Clark County School District - SNRPDP</v>
      </c>
      <c r="F2" s="5" t="s">
        <v>73</v>
      </c>
      <c r="G2" s="83"/>
    </row>
    <row r="3" spans="1:8" x14ac:dyDescent="0.2">
      <c r="A3" s="5" t="s">
        <v>5</v>
      </c>
      <c r="B3" s="215" t="str">
        <f>'Budget Expenditure Summary '!C11</f>
        <v>SNRPDP</v>
      </c>
      <c r="C3" s="9"/>
      <c r="F3" s="5" t="s">
        <v>74</v>
      </c>
      <c r="G3" s="214">
        <f>'Budget Expenditure Summary '!F7</f>
        <v>2021</v>
      </c>
      <c r="H3" s="84"/>
    </row>
    <row r="4" spans="1:8" x14ac:dyDescent="0.2">
      <c r="A4" s="8"/>
      <c r="B4" s="8"/>
      <c r="C4" s="8"/>
      <c r="H4" s="84"/>
    </row>
    <row r="5" spans="1:8" s="9" customFormat="1" x14ac:dyDescent="0.2">
      <c r="F5" s="85"/>
      <c r="G5" s="85"/>
    </row>
    <row r="6" spans="1:8" ht="13.5" thickBot="1" x14ac:dyDescent="0.25">
      <c r="A6" s="9" t="s">
        <v>75</v>
      </c>
      <c r="B6" s="9" t="s">
        <v>76</v>
      </c>
      <c r="C6" s="9" t="s">
        <v>77</v>
      </c>
      <c r="D6" s="9" t="s">
        <v>78</v>
      </c>
      <c r="E6" s="9" t="s">
        <v>79</v>
      </c>
      <c r="F6" s="85" t="s">
        <v>80</v>
      </c>
    </row>
    <row r="7" spans="1:8" ht="27.75" customHeight="1" thickTop="1" thickBot="1" x14ac:dyDescent="0.25">
      <c r="A7" s="86" t="s">
        <v>81</v>
      </c>
      <c r="B7" s="87" t="s">
        <v>82</v>
      </c>
      <c r="C7" s="88" t="s">
        <v>83</v>
      </c>
      <c r="D7" s="87" t="s">
        <v>84</v>
      </c>
      <c r="E7" s="88" t="s">
        <v>85</v>
      </c>
      <c r="F7" s="89" t="s">
        <v>86</v>
      </c>
      <c r="G7" s="90" t="s">
        <v>87</v>
      </c>
    </row>
    <row r="8" spans="1:8" ht="13.5" thickTop="1" x14ac:dyDescent="0.2">
      <c r="A8" s="91">
        <v>100</v>
      </c>
      <c r="B8" s="92" t="s">
        <v>88</v>
      </c>
      <c r="C8" s="93"/>
      <c r="D8" s="94"/>
      <c r="E8" s="95"/>
      <c r="F8" s="96"/>
      <c r="G8" s="97"/>
    </row>
    <row r="9" spans="1:8" x14ac:dyDescent="0.2">
      <c r="A9" s="91"/>
      <c r="B9" s="92"/>
      <c r="C9" s="98"/>
      <c r="D9" s="94"/>
      <c r="E9" s="99"/>
      <c r="F9" s="100"/>
      <c r="G9" s="101"/>
    </row>
    <row r="10" spans="1:8" x14ac:dyDescent="0.2">
      <c r="A10" s="102"/>
      <c r="B10" s="103" t="s">
        <v>89</v>
      </c>
      <c r="C10" s="104"/>
      <c r="D10" s="105"/>
      <c r="E10" s="106"/>
      <c r="F10" s="107">
        <f>SUM(C10*D10*E10)</f>
        <v>0</v>
      </c>
      <c r="G10" s="101"/>
    </row>
    <row r="11" spans="1:8" x14ac:dyDescent="0.2">
      <c r="A11" s="102"/>
      <c r="B11" s="103" t="s">
        <v>90</v>
      </c>
      <c r="C11" s="104"/>
      <c r="D11" s="105"/>
      <c r="E11" s="106"/>
      <c r="F11" s="107">
        <f t="shared" ref="F11:F19" si="0">SUM(C11*D11*E11)</f>
        <v>0</v>
      </c>
      <c r="G11" s="101"/>
    </row>
    <row r="12" spans="1:8" x14ac:dyDescent="0.2">
      <c r="A12" s="102"/>
      <c r="B12" s="103" t="s">
        <v>91</v>
      </c>
      <c r="C12" s="104"/>
      <c r="D12" s="105"/>
      <c r="E12" s="106"/>
      <c r="F12" s="107">
        <f t="shared" si="0"/>
        <v>0</v>
      </c>
      <c r="G12" s="101"/>
    </row>
    <row r="13" spans="1:8" x14ac:dyDescent="0.2">
      <c r="A13" s="102"/>
      <c r="B13" s="103" t="s">
        <v>92</v>
      </c>
      <c r="C13" s="104"/>
      <c r="D13" s="105"/>
      <c r="E13" s="106"/>
      <c r="F13" s="107">
        <f t="shared" si="0"/>
        <v>0</v>
      </c>
      <c r="G13" s="101"/>
    </row>
    <row r="14" spans="1:8" x14ac:dyDescent="0.2">
      <c r="A14" s="102"/>
      <c r="B14" s="103" t="s">
        <v>93</v>
      </c>
      <c r="C14" s="104"/>
      <c r="D14" s="105"/>
      <c r="E14" s="106"/>
      <c r="F14" s="107">
        <f t="shared" si="0"/>
        <v>0</v>
      </c>
      <c r="G14" s="101"/>
    </row>
    <row r="15" spans="1:8" x14ac:dyDescent="0.2">
      <c r="A15" s="102"/>
      <c r="B15" s="103" t="s">
        <v>94</v>
      </c>
      <c r="C15" s="104"/>
      <c r="D15" s="105"/>
      <c r="E15" s="106"/>
      <c r="F15" s="107">
        <f t="shared" si="0"/>
        <v>0</v>
      </c>
      <c r="G15" s="101"/>
    </row>
    <row r="16" spans="1:8" x14ac:dyDescent="0.2">
      <c r="A16" s="102"/>
      <c r="B16" s="103" t="s">
        <v>95</v>
      </c>
      <c r="C16" s="104"/>
      <c r="D16" s="105"/>
      <c r="E16" s="106"/>
      <c r="F16" s="107">
        <f t="shared" si="0"/>
        <v>0</v>
      </c>
      <c r="G16" s="101"/>
    </row>
    <row r="17" spans="1:7" x14ac:dyDescent="0.2">
      <c r="A17" s="102"/>
      <c r="B17" s="103" t="s">
        <v>96</v>
      </c>
      <c r="C17" s="104"/>
      <c r="D17" s="105"/>
      <c r="E17" s="106"/>
      <c r="F17" s="107">
        <f t="shared" si="0"/>
        <v>0</v>
      </c>
      <c r="G17" s="101"/>
    </row>
    <row r="18" spans="1:7" x14ac:dyDescent="0.2">
      <c r="A18" s="102"/>
      <c r="B18" s="103" t="s">
        <v>97</v>
      </c>
      <c r="C18" s="104"/>
      <c r="D18" s="105"/>
      <c r="E18" s="106"/>
      <c r="F18" s="107">
        <f t="shared" si="0"/>
        <v>0</v>
      </c>
      <c r="G18" s="101"/>
    </row>
    <row r="19" spans="1:7" x14ac:dyDescent="0.2">
      <c r="A19" s="102"/>
      <c r="B19" s="103" t="s">
        <v>98</v>
      </c>
      <c r="C19" s="104"/>
      <c r="D19" s="105"/>
      <c r="E19" s="106"/>
      <c r="F19" s="107">
        <f t="shared" si="0"/>
        <v>0</v>
      </c>
      <c r="G19" s="101"/>
    </row>
    <row r="20" spans="1:7" x14ac:dyDescent="0.2">
      <c r="A20" s="102"/>
      <c r="B20" s="108"/>
      <c r="C20" s="109"/>
      <c r="D20" s="94"/>
      <c r="E20" s="110"/>
      <c r="F20" s="100"/>
      <c r="G20" s="101"/>
    </row>
    <row r="21" spans="1:7" x14ac:dyDescent="0.2">
      <c r="A21" s="102"/>
      <c r="B21" s="108"/>
      <c r="C21" s="109"/>
      <c r="D21" s="94"/>
      <c r="E21" s="110"/>
      <c r="F21" s="100"/>
      <c r="G21" s="101"/>
    </row>
    <row r="22" spans="1:7" x14ac:dyDescent="0.2">
      <c r="A22" s="102"/>
      <c r="B22" s="108"/>
      <c r="C22" s="109"/>
      <c r="D22" s="94"/>
      <c r="E22" s="110"/>
      <c r="F22" s="100"/>
      <c r="G22" s="101"/>
    </row>
    <row r="23" spans="1:7" ht="13.5" thickBot="1" x14ac:dyDescent="0.25">
      <c r="A23" s="102"/>
      <c r="B23" s="108"/>
      <c r="C23" s="111"/>
      <c r="D23" s="94"/>
      <c r="E23" s="99"/>
      <c r="F23" s="100"/>
      <c r="G23" s="101"/>
    </row>
    <row r="24" spans="1:7" x14ac:dyDescent="0.2">
      <c r="A24" s="102"/>
      <c r="B24" s="112" t="s">
        <v>99</v>
      </c>
      <c r="C24" s="113"/>
      <c r="D24" s="113"/>
      <c r="E24" s="114"/>
      <c r="F24" s="100"/>
      <c r="G24" s="101"/>
    </row>
    <row r="25" spans="1:7" ht="12.75" customHeight="1" x14ac:dyDescent="0.2">
      <c r="A25" s="102"/>
      <c r="B25" s="232"/>
      <c r="C25" s="233"/>
      <c r="D25" s="233"/>
      <c r="E25" s="234"/>
      <c r="F25" s="100"/>
      <c r="G25" s="101"/>
    </row>
    <row r="26" spans="1:7" ht="42.75" customHeight="1" x14ac:dyDescent="0.2">
      <c r="A26" s="102"/>
      <c r="B26" s="235"/>
      <c r="C26" s="233"/>
      <c r="D26" s="233"/>
      <c r="E26" s="234"/>
      <c r="F26" s="100"/>
      <c r="G26" s="101"/>
    </row>
    <row r="27" spans="1:7" ht="42.75" customHeight="1" x14ac:dyDescent="0.2">
      <c r="A27" s="102"/>
      <c r="B27" s="235"/>
      <c r="C27" s="233"/>
      <c r="D27" s="233"/>
      <c r="E27" s="234"/>
      <c r="F27" s="100"/>
      <c r="G27" s="101"/>
    </row>
    <row r="28" spans="1:7" ht="13.5" thickBot="1" x14ac:dyDescent="0.25">
      <c r="A28" s="102"/>
      <c r="B28" s="235"/>
      <c r="C28" s="233"/>
      <c r="D28" s="233"/>
      <c r="E28" s="234"/>
      <c r="F28" s="100"/>
      <c r="G28" s="101"/>
    </row>
    <row r="29" spans="1:7" ht="13.5" thickBot="1" x14ac:dyDescent="0.25">
      <c r="A29" s="115"/>
      <c r="B29" s="116"/>
      <c r="C29" s="117"/>
      <c r="D29" s="117"/>
      <c r="E29" s="118" t="s">
        <v>100</v>
      </c>
      <c r="F29" s="119"/>
      <c r="G29" s="120">
        <f>SUM(F10:F19)</f>
        <v>0</v>
      </c>
    </row>
    <row r="30" spans="1:7" x14ac:dyDescent="0.2">
      <c r="A30" s="121">
        <v>200</v>
      </c>
      <c r="B30" s="8" t="s">
        <v>101</v>
      </c>
      <c r="C30" s="122"/>
      <c r="D30" s="94"/>
      <c r="E30" s="123"/>
      <c r="F30" s="124"/>
      <c r="G30" s="101"/>
    </row>
    <row r="31" spans="1:7" x14ac:dyDescent="0.2">
      <c r="A31" s="102"/>
      <c r="C31" s="98"/>
      <c r="D31" s="94"/>
      <c r="E31" s="125"/>
      <c r="F31" s="126"/>
      <c r="G31" s="101"/>
    </row>
    <row r="32" spans="1:7" x14ac:dyDescent="0.2">
      <c r="A32" s="102"/>
      <c r="B32" s="127" t="s">
        <v>102</v>
      </c>
      <c r="C32" s="128"/>
      <c r="D32" s="129"/>
      <c r="E32" s="130"/>
      <c r="F32" s="107">
        <f t="shared" ref="F32:F41" si="1">SUM(C32*D32*E32)</f>
        <v>0</v>
      </c>
      <c r="G32" s="101"/>
    </row>
    <row r="33" spans="1:7" x14ac:dyDescent="0.2">
      <c r="A33" s="102"/>
      <c r="B33" s="127" t="s">
        <v>103</v>
      </c>
      <c r="C33" s="128"/>
      <c r="D33" s="129"/>
      <c r="E33" s="130"/>
      <c r="F33" s="107">
        <f t="shared" si="1"/>
        <v>0</v>
      </c>
      <c r="G33" s="101"/>
    </row>
    <row r="34" spans="1:7" x14ac:dyDescent="0.2">
      <c r="A34" s="102"/>
      <c r="B34" s="127" t="s">
        <v>104</v>
      </c>
      <c r="C34" s="128"/>
      <c r="D34" s="129"/>
      <c r="E34" s="130"/>
      <c r="F34" s="107">
        <f t="shared" si="1"/>
        <v>0</v>
      </c>
      <c r="G34" s="101"/>
    </row>
    <row r="35" spans="1:7" x14ac:dyDescent="0.2">
      <c r="A35" s="102"/>
      <c r="B35" s="127" t="s">
        <v>105</v>
      </c>
      <c r="C35" s="128"/>
      <c r="D35" s="129"/>
      <c r="E35" s="130"/>
      <c r="F35" s="107">
        <f t="shared" si="1"/>
        <v>0</v>
      </c>
      <c r="G35" s="101"/>
    </row>
    <row r="36" spans="1:7" x14ac:dyDescent="0.2">
      <c r="A36" s="102"/>
      <c r="B36" s="127" t="s">
        <v>106</v>
      </c>
      <c r="C36" s="128"/>
      <c r="D36" s="129"/>
      <c r="E36" s="130"/>
      <c r="F36" s="107">
        <f t="shared" si="1"/>
        <v>0</v>
      </c>
      <c r="G36" s="101"/>
    </row>
    <row r="37" spans="1:7" x14ac:dyDescent="0.2">
      <c r="A37" s="102"/>
      <c r="B37" s="127" t="s">
        <v>107</v>
      </c>
      <c r="C37" s="128"/>
      <c r="D37" s="129"/>
      <c r="E37" s="130"/>
      <c r="F37" s="107">
        <f t="shared" si="1"/>
        <v>0</v>
      </c>
      <c r="G37" s="101"/>
    </row>
    <row r="38" spans="1:7" x14ac:dyDescent="0.2">
      <c r="A38" s="102"/>
      <c r="B38" s="127" t="s">
        <v>108</v>
      </c>
      <c r="C38" s="128"/>
      <c r="D38" s="129"/>
      <c r="E38" s="130"/>
      <c r="F38" s="107">
        <f t="shared" si="1"/>
        <v>0</v>
      </c>
      <c r="G38" s="101"/>
    </row>
    <row r="39" spans="1:7" x14ac:dyDescent="0.2">
      <c r="A39" s="102"/>
      <c r="B39" s="127" t="s">
        <v>109</v>
      </c>
      <c r="C39" s="128"/>
      <c r="D39" s="129"/>
      <c r="E39" s="130"/>
      <c r="F39" s="107">
        <f t="shared" si="1"/>
        <v>0</v>
      </c>
      <c r="G39" s="101"/>
    </row>
    <row r="40" spans="1:7" x14ac:dyDescent="0.2">
      <c r="A40" s="102"/>
      <c r="B40" s="127" t="s">
        <v>110</v>
      </c>
      <c r="C40" s="128"/>
      <c r="D40" s="129"/>
      <c r="E40" s="130"/>
      <c r="F40" s="107">
        <f t="shared" si="1"/>
        <v>0</v>
      </c>
      <c r="G40" s="101"/>
    </row>
    <row r="41" spans="1:7" x14ac:dyDescent="0.2">
      <c r="A41" s="102"/>
      <c r="B41" s="127" t="s">
        <v>111</v>
      </c>
      <c r="C41" s="128"/>
      <c r="D41" s="129"/>
      <c r="E41" s="130"/>
      <c r="F41" s="107">
        <f t="shared" si="1"/>
        <v>0</v>
      </c>
      <c r="G41" s="101"/>
    </row>
    <row r="42" spans="1:7" ht="13.5" thickBot="1" x14ac:dyDescent="0.25">
      <c r="A42" s="102"/>
      <c r="B42" s="131"/>
      <c r="C42" s="132"/>
      <c r="D42" s="117"/>
      <c r="E42" s="133"/>
      <c r="F42" s="134"/>
      <c r="G42" s="135"/>
    </row>
    <row r="43" spans="1:7" x14ac:dyDescent="0.2">
      <c r="A43" s="102"/>
      <c r="B43" s="136" t="s">
        <v>99</v>
      </c>
      <c r="C43" s="137"/>
      <c r="D43" s="137"/>
      <c r="E43" s="138"/>
      <c r="F43" s="100"/>
      <c r="G43" s="101"/>
    </row>
    <row r="44" spans="1:7" x14ac:dyDescent="0.2">
      <c r="A44" s="102"/>
      <c r="B44" s="232"/>
      <c r="C44" s="139"/>
      <c r="D44" s="139"/>
      <c r="E44" s="226"/>
      <c r="F44" s="100"/>
      <c r="G44" s="101"/>
    </row>
    <row r="45" spans="1:7" x14ac:dyDescent="0.2">
      <c r="A45" s="102"/>
      <c r="B45" s="232" t="s">
        <v>112</v>
      </c>
      <c r="C45" s="139"/>
      <c r="D45" s="139"/>
      <c r="E45" s="226"/>
      <c r="F45" s="100"/>
      <c r="G45" s="101"/>
    </row>
    <row r="46" spans="1:7" ht="13.5" thickBot="1" x14ac:dyDescent="0.25">
      <c r="A46" s="102"/>
      <c r="B46" s="232"/>
      <c r="C46" s="139"/>
      <c r="D46" s="139"/>
      <c r="E46" s="226"/>
      <c r="F46" s="100"/>
      <c r="G46" s="101"/>
    </row>
    <row r="47" spans="1:7" ht="13.5" thickBot="1" x14ac:dyDescent="0.25">
      <c r="A47" s="115"/>
      <c r="B47" s="116"/>
      <c r="C47" s="117"/>
      <c r="D47" s="117"/>
      <c r="E47" s="140" t="s">
        <v>113</v>
      </c>
      <c r="F47" s="119"/>
      <c r="G47" s="120">
        <f>SUM(F32:F41)</f>
        <v>0</v>
      </c>
    </row>
    <row r="48" spans="1:7" x14ac:dyDescent="0.2">
      <c r="A48" s="121">
        <v>300</v>
      </c>
      <c r="B48" s="141" t="s">
        <v>114</v>
      </c>
      <c r="C48" s="122"/>
      <c r="D48" s="122"/>
      <c r="E48" s="142"/>
      <c r="F48" s="124"/>
      <c r="G48" s="101"/>
    </row>
    <row r="49" spans="1:7" x14ac:dyDescent="0.2">
      <c r="A49" s="91"/>
      <c r="B49" s="141"/>
      <c r="C49" s="98"/>
      <c r="D49" s="98"/>
      <c r="E49" s="142"/>
      <c r="F49" s="100"/>
      <c r="G49" s="101"/>
    </row>
    <row r="50" spans="1:7" x14ac:dyDescent="0.2">
      <c r="A50" s="102">
        <v>320</v>
      </c>
      <c r="B50" s="127" t="s">
        <v>115</v>
      </c>
      <c r="C50" s="143"/>
      <c r="D50" s="143"/>
      <c r="E50" s="144"/>
      <c r="F50" s="107">
        <f t="shared" ref="F50:F53" si="2">SUM(C50*D50*E50)</f>
        <v>0</v>
      </c>
      <c r="G50" s="101"/>
    </row>
    <row r="51" spans="1:7" x14ac:dyDescent="0.2">
      <c r="A51" s="102"/>
      <c r="B51" s="127"/>
      <c r="C51" s="143"/>
      <c r="D51" s="143"/>
      <c r="E51" s="144"/>
      <c r="F51" s="107">
        <f t="shared" si="2"/>
        <v>0</v>
      </c>
      <c r="G51" s="101"/>
    </row>
    <row r="52" spans="1:7" x14ac:dyDescent="0.2">
      <c r="A52" s="102"/>
      <c r="B52" s="127"/>
      <c r="C52" s="143"/>
      <c r="D52" s="143"/>
      <c r="E52" s="144"/>
      <c r="F52" s="107">
        <f t="shared" si="2"/>
        <v>0</v>
      </c>
      <c r="G52" s="101"/>
    </row>
    <row r="53" spans="1:7" x14ac:dyDescent="0.2">
      <c r="A53" s="102"/>
      <c r="B53" s="127"/>
      <c r="C53" s="143"/>
      <c r="D53" s="143"/>
      <c r="E53" s="144"/>
      <c r="F53" s="107">
        <f t="shared" si="2"/>
        <v>0</v>
      </c>
      <c r="G53" s="101"/>
    </row>
    <row r="54" spans="1:7" x14ac:dyDescent="0.2">
      <c r="A54" s="102"/>
      <c r="B54" s="127"/>
      <c r="C54" s="98"/>
      <c r="D54" s="98"/>
      <c r="E54" s="145"/>
      <c r="F54" s="100"/>
      <c r="G54" s="101"/>
    </row>
    <row r="55" spans="1:7" x14ac:dyDescent="0.2">
      <c r="A55" s="102">
        <v>330</v>
      </c>
      <c r="B55" s="127" t="s">
        <v>116</v>
      </c>
      <c r="C55" s="143"/>
      <c r="D55" s="143"/>
      <c r="E55" s="144"/>
      <c r="F55" s="107">
        <f t="shared" ref="F55:F58" si="3">SUM(C55*D55*E55)</f>
        <v>0</v>
      </c>
      <c r="G55" s="101"/>
    </row>
    <row r="56" spans="1:7" x14ac:dyDescent="0.2">
      <c r="A56" s="102">
        <v>340</v>
      </c>
      <c r="B56" s="127" t="s">
        <v>117</v>
      </c>
      <c r="C56" s="143"/>
      <c r="D56" s="143"/>
      <c r="E56" s="144"/>
      <c r="F56" s="107">
        <f t="shared" si="3"/>
        <v>0</v>
      </c>
      <c r="G56" s="101"/>
    </row>
    <row r="57" spans="1:7" x14ac:dyDescent="0.2">
      <c r="A57" s="102"/>
      <c r="B57" s="127"/>
      <c r="C57" s="143"/>
      <c r="D57" s="143"/>
      <c r="E57" s="144"/>
      <c r="F57" s="107">
        <f t="shared" si="3"/>
        <v>0</v>
      </c>
      <c r="G57" s="101"/>
    </row>
    <row r="58" spans="1:7" ht="13.5" thickBot="1" x14ac:dyDescent="0.25">
      <c r="A58" s="102"/>
      <c r="B58" s="127"/>
      <c r="C58" s="143"/>
      <c r="D58" s="143"/>
      <c r="E58" s="144"/>
      <c r="F58" s="107">
        <f t="shared" si="3"/>
        <v>0</v>
      </c>
      <c r="G58" s="135"/>
    </row>
    <row r="59" spans="1:7" x14ac:dyDescent="0.2">
      <c r="A59" s="102"/>
      <c r="B59" s="146" t="s">
        <v>99</v>
      </c>
      <c r="C59" s="147"/>
      <c r="D59" s="147"/>
      <c r="E59" s="148"/>
      <c r="F59" s="100"/>
      <c r="G59" s="101"/>
    </row>
    <row r="60" spans="1:7" ht="54" customHeight="1" x14ac:dyDescent="0.2">
      <c r="A60" s="102"/>
      <c r="B60" s="236"/>
      <c r="C60" s="233"/>
      <c r="D60" s="233"/>
      <c r="E60" s="234"/>
      <c r="F60" s="100"/>
      <c r="G60" s="101"/>
    </row>
    <row r="61" spans="1:7" ht="30" customHeight="1" x14ac:dyDescent="0.2">
      <c r="A61" s="102"/>
      <c r="B61" s="235"/>
      <c r="C61" s="233"/>
      <c r="D61" s="233"/>
      <c r="E61" s="234"/>
      <c r="F61" s="100"/>
      <c r="G61" s="101"/>
    </row>
    <row r="62" spans="1:7" ht="13.5" thickBot="1" x14ac:dyDescent="0.25">
      <c r="A62" s="102"/>
      <c r="B62" s="235"/>
      <c r="C62" s="233"/>
      <c r="D62" s="233"/>
      <c r="E62" s="234"/>
      <c r="F62" s="100"/>
      <c r="G62" s="101"/>
    </row>
    <row r="63" spans="1:7" ht="13.5" thickBot="1" x14ac:dyDescent="0.25">
      <c r="A63" s="115"/>
      <c r="B63" s="116"/>
      <c r="C63" s="117"/>
      <c r="D63" s="117"/>
      <c r="E63" s="140" t="s">
        <v>118</v>
      </c>
      <c r="F63" s="119"/>
      <c r="G63" s="120">
        <f>SUM(F50:F58)</f>
        <v>0</v>
      </c>
    </row>
    <row r="64" spans="1:7" x14ac:dyDescent="0.2">
      <c r="A64" s="121">
        <v>400</v>
      </c>
      <c r="B64" s="149" t="s">
        <v>119</v>
      </c>
      <c r="C64" s="150"/>
      <c r="D64" s="122"/>
      <c r="E64" s="151"/>
      <c r="F64" s="124"/>
      <c r="G64" s="101"/>
    </row>
    <row r="65" spans="1:9" x14ac:dyDescent="0.2">
      <c r="A65" s="102"/>
      <c r="C65" s="152"/>
      <c r="D65" s="98"/>
      <c r="E65" s="142"/>
      <c r="F65" s="100"/>
      <c r="G65" s="101"/>
    </row>
    <row r="66" spans="1:9" x14ac:dyDescent="0.2">
      <c r="A66" s="102">
        <v>410</v>
      </c>
      <c r="B66" s="103" t="s">
        <v>120</v>
      </c>
      <c r="C66" s="152"/>
      <c r="D66" s="143"/>
      <c r="E66" s="144"/>
      <c r="F66" s="107">
        <f>SUM(D66*E66)</f>
        <v>0</v>
      </c>
      <c r="G66" s="101"/>
    </row>
    <row r="67" spans="1:9" x14ac:dyDescent="0.2">
      <c r="A67" s="102">
        <v>430</v>
      </c>
      <c r="B67" s="2" t="s">
        <v>121</v>
      </c>
      <c r="C67" s="152"/>
      <c r="D67" s="143"/>
      <c r="E67" s="144"/>
      <c r="F67" s="107">
        <f t="shared" ref="F67:F69" si="4">SUM(D67*E67)</f>
        <v>0</v>
      </c>
      <c r="G67" s="101"/>
    </row>
    <row r="68" spans="1:9" x14ac:dyDescent="0.2">
      <c r="A68" s="102">
        <v>441</v>
      </c>
      <c r="B68" s="2" t="s">
        <v>122</v>
      </c>
      <c r="C68" s="152"/>
      <c r="D68" s="143"/>
      <c r="E68" s="144"/>
      <c r="F68" s="107">
        <f t="shared" si="4"/>
        <v>0</v>
      </c>
      <c r="G68" s="101"/>
    </row>
    <row r="69" spans="1:9" ht="13.5" thickBot="1" x14ac:dyDescent="0.25">
      <c r="A69" s="102">
        <v>450</v>
      </c>
      <c r="B69" s="131" t="s">
        <v>123</v>
      </c>
      <c r="C69" s="152"/>
      <c r="D69" s="143"/>
      <c r="E69" s="144"/>
      <c r="F69" s="107">
        <f t="shared" si="4"/>
        <v>0</v>
      </c>
      <c r="G69" s="135"/>
    </row>
    <row r="70" spans="1:9" x14ac:dyDescent="0.2">
      <c r="A70" s="102"/>
      <c r="B70" s="136" t="s">
        <v>99</v>
      </c>
      <c r="C70" s="137"/>
      <c r="D70" s="137"/>
      <c r="E70" s="138"/>
      <c r="F70" s="100"/>
      <c r="G70" s="101"/>
    </row>
    <row r="71" spans="1:9" x14ac:dyDescent="0.2">
      <c r="A71" s="102"/>
      <c r="B71" s="232"/>
      <c r="C71" s="139"/>
      <c r="D71" s="139"/>
      <c r="E71" s="226"/>
      <c r="F71" s="100"/>
      <c r="G71" s="101"/>
      <c r="I71" s="84"/>
    </row>
    <row r="72" spans="1:9" ht="46.5" customHeight="1" x14ac:dyDescent="0.2">
      <c r="A72" s="102"/>
      <c r="B72" s="236"/>
      <c r="C72" s="233"/>
      <c r="D72" s="233"/>
      <c r="E72" s="234"/>
      <c r="F72" s="100"/>
      <c r="G72" s="101"/>
      <c r="I72" s="84"/>
    </row>
    <row r="73" spans="1:9" x14ac:dyDescent="0.2">
      <c r="A73" s="102"/>
      <c r="B73" s="235"/>
      <c r="C73" s="233"/>
      <c r="D73" s="233"/>
      <c r="E73" s="234"/>
      <c r="F73" s="100"/>
      <c r="G73" s="101"/>
      <c r="I73" s="84"/>
    </row>
    <row r="74" spans="1:9" x14ac:dyDescent="0.2">
      <c r="A74" s="102"/>
      <c r="B74" s="235"/>
      <c r="C74" s="233"/>
      <c r="D74" s="233"/>
      <c r="E74" s="234"/>
      <c r="F74" s="100"/>
      <c r="G74" s="101"/>
    </row>
    <row r="75" spans="1:9" x14ac:dyDescent="0.2">
      <c r="A75" s="102"/>
      <c r="B75" s="235"/>
      <c r="C75" s="233"/>
      <c r="D75" s="233"/>
      <c r="E75" s="234"/>
      <c r="F75" s="100"/>
      <c r="G75" s="101"/>
    </row>
    <row r="76" spans="1:9" x14ac:dyDescent="0.2">
      <c r="A76" s="153"/>
      <c r="B76" s="154"/>
      <c r="C76" s="155"/>
      <c r="D76" s="155"/>
      <c r="E76" s="156" t="s">
        <v>124</v>
      </c>
      <c r="F76" s="157"/>
      <c r="G76" s="158">
        <f>SUM(F66:F69)</f>
        <v>0</v>
      </c>
    </row>
    <row r="77" spans="1:9" x14ac:dyDescent="0.2">
      <c r="A77" s="91">
        <v>500</v>
      </c>
      <c r="B77" s="159" t="s">
        <v>125</v>
      </c>
      <c r="C77" s="98"/>
      <c r="D77" s="94"/>
      <c r="E77" s="110"/>
      <c r="F77" s="100"/>
      <c r="G77" s="101"/>
    </row>
    <row r="78" spans="1:9" x14ac:dyDescent="0.2">
      <c r="A78" s="102"/>
      <c r="B78" s="108"/>
      <c r="C78" s="98"/>
      <c r="D78" s="94"/>
      <c r="E78" s="110"/>
      <c r="F78" s="100"/>
      <c r="G78" s="101"/>
    </row>
    <row r="79" spans="1:9" x14ac:dyDescent="0.2">
      <c r="A79" s="102">
        <v>510</v>
      </c>
      <c r="B79" s="103" t="s">
        <v>126</v>
      </c>
      <c r="C79" s="98"/>
      <c r="D79" s="105"/>
      <c r="E79" s="106"/>
      <c r="F79" s="107">
        <f t="shared" ref="F79:F81" si="5">SUM(D79*E79)</f>
        <v>0</v>
      </c>
      <c r="G79" s="101"/>
    </row>
    <row r="80" spans="1:9" x14ac:dyDescent="0.2">
      <c r="A80" s="102"/>
      <c r="B80" s="108"/>
      <c r="C80" s="98"/>
      <c r="D80" s="105"/>
      <c r="E80" s="106"/>
      <c r="F80" s="107">
        <f t="shared" si="5"/>
        <v>0</v>
      </c>
      <c r="G80" s="101"/>
    </row>
    <row r="81" spans="1:7" ht="13.5" thickBot="1" x14ac:dyDescent="0.25">
      <c r="A81" s="102"/>
      <c r="B81" s="108"/>
      <c r="C81" s="98"/>
      <c r="D81" s="105"/>
      <c r="E81" s="106"/>
      <c r="F81" s="107">
        <f t="shared" si="5"/>
        <v>0</v>
      </c>
      <c r="G81" s="160">
        <f>SUM(F77:F81)</f>
        <v>0</v>
      </c>
    </row>
    <row r="82" spans="1:7" x14ac:dyDescent="0.2">
      <c r="A82" s="102"/>
      <c r="B82" s="108"/>
      <c r="C82" s="98"/>
      <c r="D82" s="94"/>
      <c r="E82" s="110"/>
      <c r="F82" s="100"/>
      <c r="G82" s="101"/>
    </row>
    <row r="83" spans="1:7" x14ac:dyDescent="0.2">
      <c r="A83" s="102">
        <v>519</v>
      </c>
      <c r="B83" s="103" t="s">
        <v>127</v>
      </c>
      <c r="C83" s="98"/>
      <c r="D83" s="105"/>
      <c r="E83" s="106"/>
      <c r="F83" s="107">
        <f t="shared" ref="F83:F85" si="6">SUM(D83*E83)</f>
        <v>0</v>
      </c>
      <c r="G83" s="101"/>
    </row>
    <row r="84" spans="1:7" x14ac:dyDescent="0.2">
      <c r="A84" s="102"/>
      <c r="B84" s="103"/>
      <c r="C84" s="98"/>
      <c r="D84" s="105"/>
      <c r="E84" s="106"/>
      <c r="F84" s="107">
        <f t="shared" si="6"/>
        <v>0</v>
      </c>
      <c r="G84" s="101"/>
    </row>
    <row r="85" spans="1:7" ht="13.5" thickBot="1" x14ac:dyDescent="0.25">
      <c r="A85" s="102"/>
      <c r="B85" s="103"/>
      <c r="C85" s="98"/>
      <c r="D85" s="105"/>
      <c r="E85" s="106"/>
      <c r="F85" s="107">
        <f t="shared" si="6"/>
        <v>0</v>
      </c>
      <c r="G85" s="160">
        <f>SUM(F83:F85)</f>
        <v>0</v>
      </c>
    </row>
    <row r="86" spans="1:7" x14ac:dyDescent="0.2">
      <c r="A86" s="102"/>
      <c r="B86" s="103"/>
      <c r="C86" s="98"/>
      <c r="D86" s="94"/>
      <c r="E86" s="110"/>
      <c r="F86" s="100"/>
      <c r="G86" s="101"/>
    </row>
    <row r="87" spans="1:7" x14ac:dyDescent="0.2">
      <c r="A87" s="102">
        <v>531</v>
      </c>
      <c r="B87" s="103" t="s">
        <v>128</v>
      </c>
      <c r="C87" s="98"/>
      <c r="D87" s="105"/>
      <c r="E87" s="106"/>
      <c r="F87" s="107">
        <f t="shared" ref="F87:F89" si="7">SUM(D87*E87)</f>
        <v>0</v>
      </c>
      <c r="G87" s="101"/>
    </row>
    <row r="88" spans="1:7" x14ac:dyDescent="0.2">
      <c r="A88" s="102"/>
      <c r="B88" s="103"/>
      <c r="C88" s="98"/>
      <c r="D88" s="105"/>
      <c r="E88" s="106"/>
      <c r="F88" s="107">
        <f t="shared" si="7"/>
        <v>0</v>
      </c>
      <c r="G88" s="101"/>
    </row>
    <row r="89" spans="1:7" ht="13.5" thickBot="1" x14ac:dyDescent="0.25">
      <c r="A89" s="102"/>
      <c r="B89" s="103"/>
      <c r="C89" s="98"/>
      <c r="D89" s="105"/>
      <c r="E89" s="106"/>
      <c r="F89" s="107">
        <f t="shared" si="7"/>
        <v>0</v>
      </c>
      <c r="G89" s="160">
        <f>SUM(F87:F89)</f>
        <v>0</v>
      </c>
    </row>
    <row r="90" spans="1:7" x14ac:dyDescent="0.2">
      <c r="A90" s="102"/>
      <c r="B90" s="103"/>
      <c r="C90" s="98"/>
      <c r="D90" s="94"/>
      <c r="E90" s="110"/>
      <c r="F90" s="100"/>
      <c r="G90" s="101"/>
    </row>
    <row r="91" spans="1:7" x14ac:dyDescent="0.2">
      <c r="A91" s="102">
        <v>534</v>
      </c>
      <c r="B91" s="103" t="s">
        <v>129</v>
      </c>
      <c r="C91" s="98"/>
      <c r="D91" s="105"/>
      <c r="E91" s="106"/>
      <c r="F91" s="107">
        <f t="shared" ref="F91:F93" si="8">SUM(D91*E91)</f>
        <v>0</v>
      </c>
      <c r="G91" s="101"/>
    </row>
    <row r="92" spans="1:7" x14ac:dyDescent="0.2">
      <c r="A92" s="102"/>
      <c r="B92" s="103"/>
      <c r="C92" s="98"/>
      <c r="D92" s="105"/>
      <c r="E92" s="106"/>
      <c r="F92" s="107">
        <f t="shared" si="8"/>
        <v>0</v>
      </c>
      <c r="G92" s="101"/>
    </row>
    <row r="93" spans="1:7" ht="13.5" thickBot="1" x14ac:dyDescent="0.25">
      <c r="A93" s="102"/>
      <c r="B93" s="103"/>
      <c r="C93" s="98"/>
      <c r="D93" s="105"/>
      <c r="E93" s="106"/>
      <c r="F93" s="107">
        <f t="shared" si="8"/>
        <v>0</v>
      </c>
      <c r="G93" s="160">
        <f>SUM(F91:F93)</f>
        <v>0</v>
      </c>
    </row>
    <row r="94" spans="1:7" x14ac:dyDescent="0.2">
      <c r="A94" s="102"/>
      <c r="B94" s="103"/>
      <c r="C94" s="98"/>
      <c r="D94" s="94"/>
      <c r="E94" s="110"/>
      <c r="F94" s="100"/>
      <c r="G94" s="101"/>
    </row>
    <row r="95" spans="1:7" x14ac:dyDescent="0.2">
      <c r="A95" s="102">
        <v>550</v>
      </c>
      <c r="B95" s="103" t="s">
        <v>130</v>
      </c>
      <c r="C95" s="98"/>
      <c r="D95" s="105"/>
      <c r="E95" s="106"/>
      <c r="F95" s="107">
        <f t="shared" ref="F95:F97" si="9">SUM(D95*E95)</f>
        <v>0</v>
      </c>
      <c r="G95" s="101"/>
    </row>
    <row r="96" spans="1:7" x14ac:dyDescent="0.2">
      <c r="A96" s="102"/>
      <c r="B96" s="103"/>
      <c r="C96" s="98"/>
      <c r="D96" s="105"/>
      <c r="E96" s="106"/>
      <c r="F96" s="107">
        <f t="shared" si="9"/>
        <v>0</v>
      </c>
      <c r="G96" s="101"/>
    </row>
    <row r="97" spans="1:7" ht="13.5" thickBot="1" x14ac:dyDescent="0.25">
      <c r="A97" s="102"/>
      <c r="B97" s="103"/>
      <c r="C97" s="98"/>
      <c r="D97" s="105"/>
      <c r="E97" s="106"/>
      <c r="F97" s="107">
        <f t="shared" si="9"/>
        <v>0</v>
      </c>
      <c r="G97" s="160">
        <f>SUM(F95:F97)</f>
        <v>0</v>
      </c>
    </row>
    <row r="98" spans="1:7" x14ac:dyDescent="0.2">
      <c r="A98" s="102"/>
      <c r="B98" s="103"/>
      <c r="C98" s="98"/>
      <c r="D98" s="94"/>
      <c r="E98" s="110"/>
      <c r="F98" s="100"/>
      <c r="G98" s="101"/>
    </row>
    <row r="99" spans="1:7" x14ac:dyDescent="0.2">
      <c r="A99" s="102">
        <v>560</v>
      </c>
      <c r="B99" s="103" t="s">
        <v>131</v>
      </c>
      <c r="C99" s="98"/>
      <c r="D99" s="105"/>
      <c r="E99" s="106"/>
      <c r="F99" s="107">
        <f t="shared" ref="F99:F101" si="10">SUM(D99*E99)</f>
        <v>0</v>
      </c>
      <c r="G99" s="101"/>
    </row>
    <row r="100" spans="1:7" x14ac:dyDescent="0.2">
      <c r="A100" s="102"/>
      <c r="B100" s="103"/>
      <c r="C100" s="98"/>
      <c r="D100" s="105"/>
      <c r="E100" s="106"/>
      <c r="F100" s="107">
        <f t="shared" si="10"/>
        <v>0</v>
      </c>
      <c r="G100" s="101"/>
    </row>
    <row r="101" spans="1:7" ht="13.5" thickBot="1" x14ac:dyDescent="0.25">
      <c r="A101" s="102"/>
      <c r="B101" s="103"/>
      <c r="C101" s="98"/>
      <c r="D101" s="105"/>
      <c r="E101" s="106"/>
      <c r="F101" s="107">
        <f t="shared" si="10"/>
        <v>0</v>
      </c>
      <c r="G101" s="160">
        <f>SUM(F99:F101)</f>
        <v>0</v>
      </c>
    </row>
    <row r="102" spans="1:7" x14ac:dyDescent="0.2">
      <c r="A102" s="102"/>
      <c r="B102" s="103"/>
      <c r="C102" s="98"/>
      <c r="D102" s="94"/>
      <c r="E102" s="110"/>
      <c r="F102" s="100"/>
      <c r="G102" s="101"/>
    </row>
    <row r="103" spans="1:7" x14ac:dyDescent="0.2">
      <c r="A103" s="102">
        <v>580</v>
      </c>
      <c r="B103" s="103" t="s">
        <v>132</v>
      </c>
      <c r="C103" s="98"/>
      <c r="D103" s="105"/>
      <c r="E103" s="106"/>
      <c r="F103" s="107">
        <f t="shared" ref="F103:F105" si="11">SUM(D103*E103)</f>
        <v>0</v>
      </c>
      <c r="G103" s="101"/>
    </row>
    <row r="104" spans="1:7" x14ac:dyDescent="0.2">
      <c r="A104" s="102"/>
      <c r="B104" s="103"/>
      <c r="C104" s="98"/>
      <c r="D104" s="105"/>
      <c r="E104" s="106"/>
      <c r="F104" s="107">
        <f t="shared" si="11"/>
        <v>0</v>
      </c>
      <c r="G104" s="101"/>
    </row>
    <row r="105" spans="1:7" ht="13.5" thickBot="1" x14ac:dyDescent="0.25">
      <c r="A105" s="102"/>
      <c r="B105" s="103"/>
      <c r="C105" s="98"/>
      <c r="D105" s="105"/>
      <c r="E105" s="106"/>
      <c r="F105" s="107">
        <f t="shared" si="11"/>
        <v>0</v>
      </c>
      <c r="G105" s="160">
        <f>SUM(F103:F105)</f>
        <v>0</v>
      </c>
    </row>
    <row r="106" spans="1:7" x14ac:dyDescent="0.2">
      <c r="A106" s="102"/>
      <c r="B106" s="103"/>
      <c r="C106" s="98"/>
      <c r="D106" s="94"/>
      <c r="E106" s="110"/>
      <c r="F106" s="100"/>
      <c r="G106" s="101"/>
    </row>
    <row r="107" spans="1:7" x14ac:dyDescent="0.2">
      <c r="A107" s="102">
        <v>589</v>
      </c>
      <c r="B107" s="103" t="s">
        <v>133</v>
      </c>
      <c r="C107" s="98"/>
      <c r="D107" s="105"/>
      <c r="E107" s="106"/>
      <c r="F107" s="107">
        <f t="shared" ref="F107:F109" si="12">SUM(D107*E107)</f>
        <v>0</v>
      </c>
      <c r="G107" s="101"/>
    </row>
    <row r="108" spans="1:7" x14ac:dyDescent="0.2">
      <c r="A108" s="102"/>
      <c r="B108" s="103"/>
      <c r="C108" s="98"/>
      <c r="D108" s="105"/>
      <c r="E108" s="106"/>
      <c r="F108" s="107">
        <f t="shared" si="12"/>
        <v>0</v>
      </c>
      <c r="G108" s="101"/>
    </row>
    <row r="109" spans="1:7" ht="13.5" thickBot="1" x14ac:dyDescent="0.25">
      <c r="A109" s="102"/>
      <c r="B109" s="103"/>
      <c r="C109" s="98"/>
      <c r="D109" s="105"/>
      <c r="E109" s="106"/>
      <c r="F109" s="107">
        <f t="shared" si="12"/>
        <v>0</v>
      </c>
      <c r="G109" s="160">
        <f>SUM(F107:F109)</f>
        <v>0</v>
      </c>
    </row>
    <row r="110" spans="1:7" x14ac:dyDescent="0.2">
      <c r="A110" s="102"/>
      <c r="B110" s="103"/>
      <c r="C110" s="98"/>
      <c r="D110" s="94"/>
      <c r="E110" s="110"/>
      <c r="F110" s="100"/>
      <c r="G110" s="101"/>
    </row>
    <row r="111" spans="1:7" x14ac:dyDescent="0.2">
      <c r="A111" s="102" t="s">
        <v>31</v>
      </c>
      <c r="B111" s="103" t="s">
        <v>134</v>
      </c>
      <c r="C111" s="98"/>
      <c r="D111" s="105"/>
      <c r="E111" s="106"/>
      <c r="F111" s="107">
        <f t="shared" ref="F111:F116" si="13">SUM(D111*E111)</f>
        <v>0</v>
      </c>
      <c r="G111" s="101"/>
    </row>
    <row r="112" spans="1:7" x14ac:dyDescent="0.2">
      <c r="A112" s="102"/>
      <c r="B112" s="103"/>
      <c r="C112" s="98"/>
      <c r="D112" s="105"/>
      <c r="E112" s="106"/>
      <c r="F112" s="107">
        <f t="shared" si="13"/>
        <v>0</v>
      </c>
      <c r="G112" s="101"/>
    </row>
    <row r="113" spans="1:7" x14ac:dyDescent="0.2">
      <c r="A113" s="102"/>
      <c r="B113" s="103"/>
      <c r="C113" s="98"/>
      <c r="D113" s="105"/>
      <c r="E113" s="106"/>
      <c r="F113" s="107">
        <f t="shared" si="13"/>
        <v>0</v>
      </c>
      <c r="G113" s="161"/>
    </row>
    <row r="114" spans="1:7" x14ac:dyDescent="0.2">
      <c r="A114" s="102"/>
      <c r="B114" s="103"/>
      <c r="C114" s="98"/>
      <c r="D114" s="105"/>
      <c r="E114" s="106"/>
      <c r="F114" s="107">
        <f t="shared" si="13"/>
        <v>0</v>
      </c>
      <c r="G114" s="101"/>
    </row>
    <row r="115" spans="1:7" x14ac:dyDescent="0.2">
      <c r="A115" s="102"/>
      <c r="B115" s="108"/>
      <c r="C115" s="98"/>
      <c r="D115" s="105"/>
      <c r="E115" s="106"/>
      <c r="F115" s="107">
        <f t="shared" si="13"/>
        <v>0</v>
      </c>
      <c r="G115" s="101"/>
    </row>
    <row r="116" spans="1:7" x14ac:dyDescent="0.2">
      <c r="A116" s="102"/>
      <c r="B116" s="108"/>
      <c r="C116" s="98"/>
      <c r="D116" s="105"/>
      <c r="E116" s="106"/>
      <c r="F116" s="107">
        <f t="shared" si="13"/>
        <v>0</v>
      </c>
      <c r="G116" s="101"/>
    </row>
    <row r="117" spans="1:7" ht="13.5" thickBot="1" x14ac:dyDescent="0.25">
      <c r="A117" s="102"/>
      <c r="B117" s="108"/>
      <c r="C117" s="132"/>
      <c r="D117" s="94"/>
      <c r="E117" s="162"/>
      <c r="F117" s="134"/>
      <c r="G117" s="160">
        <f>SUM(F111:F116)</f>
        <v>0</v>
      </c>
    </row>
    <row r="118" spans="1:7" x14ac:dyDescent="0.2">
      <c r="A118" s="102"/>
      <c r="B118" s="112" t="s">
        <v>99</v>
      </c>
      <c r="C118" s="113"/>
      <c r="D118" s="113"/>
      <c r="E118" s="114"/>
      <c r="F118" s="100"/>
      <c r="G118" s="101"/>
    </row>
    <row r="119" spans="1:7" ht="38.25" customHeight="1" x14ac:dyDescent="0.2">
      <c r="A119" s="102"/>
      <c r="B119" s="232"/>
      <c r="C119" s="237"/>
      <c r="D119" s="237"/>
      <c r="E119" s="238"/>
      <c r="F119" s="100"/>
      <c r="G119" s="101"/>
    </row>
    <row r="120" spans="1:7" ht="38.25" customHeight="1" x14ac:dyDescent="0.2">
      <c r="A120" s="102"/>
      <c r="B120" s="239"/>
      <c r="C120" s="237"/>
      <c r="D120" s="237"/>
      <c r="E120" s="238"/>
      <c r="F120" s="100"/>
      <c r="G120" s="161"/>
    </row>
    <row r="121" spans="1:7" ht="39.75" customHeight="1" x14ac:dyDescent="0.2">
      <c r="A121" s="102"/>
      <c r="B121" s="239"/>
      <c r="C121" s="237"/>
      <c r="D121" s="237"/>
      <c r="E121" s="238"/>
      <c r="F121" s="100"/>
      <c r="G121" s="101"/>
    </row>
    <row r="122" spans="1:7" ht="13.5" thickBot="1" x14ac:dyDescent="0.25">
      <c r="A122" s="115"/>
      <c r="B122" s="116"/>
      <c r="C122" s="117"/>
      <c r="D122" s="117"/>
      <c r="E122" s="156" t="s">
        <v>135</v>
      </c>
      <c r="F122" s="157"/>
      <c r="G122" s="157">
        <f>SUM(G77:G121)</f>
        <v>0</v>
      </c>
    </row>
    <row r="123" spans="1:7" x14ac:dyDescent="0.2">
      <c r="A123" s="121">
        <v>600</v>
      </c>
      <c r="B123" s="8" t="s">
        <v>136</v>
      </c>
      <c r="C123" s="122"/>
      <c r="D123" s="94"/>
      <c r="E123" s="110"/>
      <c r="F123" s="100"/>
      <c r="G123" s="101"/>
    </row>
    <row r="124" spans="1:7" x14ac:dyDescent="0.2">
      <c r="A124" s="91"/>
      <c r="B124" s="8"/>
      <c r="C124" s="98"/>
      <c r="D124" s="94"/>
      <c r="E124" s="110"/>
      <c r="F124" s="100"/>
      <c r="G124" s="101"/>
    </row>
    <row r="125" spans="1:7" x14ac:dyDescent="0.2">
      <c r="A125" s="102">
        <v>610</v>
      </c>
      <c r="B125" s="127" t="s">
        <v>137</v>
      </c>
      <c r="C125" s="98"/>
      <c r="D125" s="105"/>
      <c r="E125" s="106"/>
      <c r="F125" s="107">
        <f t="shared" ref="F125:F127" si="14">SUM(D125*E125)</f>
        <v>0</v>
      </c>
      <c r="G125" s="101"/>
    </row>
    <row r="126" spans="1:7" x14ac:dyDescent="0.2">
      <c r="A126" s="102"/>
      <c r="B126" s="127"/>
      <c r="C126" s="98"/>
      <c r="D126" s="105"/>
      <c r="E126" s="106"/>
      <c r="F126" s="107">
        <f t="shared" si="14"/>
        <v>0</v>
      </c>
      <c r="G126" s="101"/>
    </row>
    <row r="127" spans="1:7" ht="13.5" thickBot="1" x14ac:dyDescent="0.25">
      <c r="A127" s="102"/>
      <c r="B127" s="127"/>
      <c r="C127" s="98"/>
      <c r="D127" s="105"/>
      <c r="E127" s="106"/>
      <c r="F127" s="107">
        <f t="shared" si="14"/>
        <v>0</v>
      </c>
      <c r="G127" s="160">
        <f>SUM(F125:F127)</f>
        <v>0</v>
      </c>
    </row>
    <row r="128" spans="1:7" x14ac:dyDescent="0.2">
      <c r="A128" s="102"/>
      <c r="B128" s="127"/>
      <c r="C128" s="98"/>
      <c r="D128" s="94"/>
      <c r="E128" s="110"/>
      <c r="F128" s="100"/>
      <c r="G128" s="101"/>
    </row>
    <row r="129" spans="1:7" x14ac:dyDescent="0.2">
      <c r="A129" s="102">
        <v>612</v>
      </c>
      <c r="B129" s="127" t="s">
        <v>138</v>
      </c>
      <c r="C129" s="98"/>
      <c r="D129" s="105"/>
      <c r="E129" s="106"/>
      <c r="F129" s="107">
        <f t="shared" ref="F129:F131" si="15">SUM(D129*E129)</f>
        <v>0</v>
      </c>
      <c r="G129" s="101"/>
    </row>
    <row r="130" spans="1:7" x14ac:dyDescent="0.2">
      <c r="A130" s="102"/>
      <c r="B130" s="127"/>
      <c r="C130" s="98"/>
      <c r="D130" s="105"/>
      <c r="E130" s="106"/>
      <c r="F130" s="107">
        <f t="shared" si="15"/>
        <v>0</v>
      </c>
      <c r="G130" s="101"/>
    </row>
    <row r="131" spans="1:7" ht="13.5" thickBot="1" x14ac:dyDescent="0.25">
      <c r="A131" s="102"/>
      <c r="B131" s="127"/>
      <c r="C131" s="98"/>
      <c r="D131" s="105"/>
      <c r="E131" s="106"/>
      <c r="F131" s="107">
        <f t="shared" si="15"/>
        <v>0</v>
      </c>
      <c r="G131" s="160">
        <f>SUM(F129:F131)</f>
        <v>0</v>
      </c>
    </row>
    <row r="132" spans="1:7" x14ac:dyDescent="0.2">
      <c r="A132" s="102"/>
      <c r="B132" s="127"/>
      <c r="C132" s="98"/>
      <c r="D132" s="94"/>
      <c r="E132" s="110"/>
      <c r="F132" s="100"/>
      <c r="G132" s="101"/>
    </row>
    <row r="133" spans="1:7" x14ac:dyDescent="0.2">
      <c r="A133" s="102">
        <v>640</v>
      </c>
      <c r="B133" s="127" t="s">
        <v>139</v>
      </c>
      <c r="C133" s="98"/>
      <c r="D133" s="105"/>
      <c r="E133" s="106"/>
      <c r="F133" s="107">
        <f t="shared" ref="F133:F136" si="16">SUM(D133*E133)</f>
        <v>0</v>
      </c>
      <c r="G133" s="101"/>
    </row>
    <row r="134" spans="1:7" x14ac:dyDescent="0.2">
      <c r="A134" s="102"/>
      <c r="B134" s="127"/>
      <c r="C134" s="98"/>
      <c r="D134" s="105"/>
      <c r="E134" s="106"/>
      <c r="F134" s="107">
        <f t="shared" si="16"/>
        <v>0</v>
      </c>
      <c r="G134" s="101"/>
    </row>
    <row r="135" spans="1:7" x14ac:dyDescent="0.2">
      <c r="A135" s="102"/>
      <c r="B135" s="127"/>
      <c r="C135" s="98"/>
      <c r="D135" s="105"/>
      <c r="E135" s="106"/>
      <c r="F135" s="107">
        <f t="shared" si="16"/>
        <v>0</v>
      </c>
      <c r="G135" s="101"/>
    </row>
    <row r="136" spans="1:7" ht="13.5" thickBot="1" x14ac:dyDescent="0.25">
      <c r="A136" s="102"/>
      <c r="B136" s="127"/>
      <c r="C136" s="98"/>
      <c r="D136" s="105"/>
      <c r="E136" s="106"/>
      <c r="F136" s="107">
        <f t="shared" si="16"/>
        <v>0</v>
      </c>
      <c r="G136" s="160">
        <f>SUM(F133:F136)</f>
        <v>0</v>
      </c>
    </row>
    <row r="137" spans="1:7" x14ac:dyDescent="0.2">
      <c r="A137" s="102"/>
      <c r="B137" s="127"/>
      <c r="C137" s="98"/>
      <c r="D137" s="94"/>
      <c r="E137" s="110"/>
      <c r="F137" s="100"/>
      <c r="G137" s="101"/>
    </row>
    <row r="138" spans="1:7" x14ac:dyDescent="0.2">
      <c r="A138" s="102">
        <v>641</v>
      </c>
      <c r="B138" s="127" t="s">
        <v>140</v>
      </c>
      <c r="C138" s="98"/>
      <c r="D138" s="105"/>
      <c r="E138" s="106"/>
      <c r="F138" s="107">
        <f t="shared" ref="F138:F141" si="17">SUM(D138*E138)</f>
        <v>0</v>
      </c>
      <c r="G138" s="101"/>
    </row>
    <row r="139" spans="1:7" x14ac:dyDescent="0.2">
      <c r="A139" s="102"/>
      <c r="B139" s="127"/>
      <c r="C139" s="98"/>
      <c r="D139" s="105"/>
      <c r="E139" s="106"/>
      <c r="F139" s="107">
        <f t="shared" si="17"/>
        <v>0</v>
      </c>
      <c r="G139" s="101"/>
    </row>
    <row r="140" spans="1:7" x14ac:dyDescent="0.2">
      <c r="A140" s="102"/>
      <c r="B140" s="127"/>
      <c r="C140" s="98"/>
      <c r="D140" s="105"/>
      <c r="E140" s="106"/>
      <c r="F140" s="107">
        <f t="shared" si="17"/>
        <v>0</v>
      </c>
      <c r="G140" s="101"/>
    </row>
    <row r="141" spans="1:7" ht="13.5" thickBot="1" x14ac:dyDescent="0.25">
      <c r="A141" s="102"/>
      <c r="B141" s="127"/>
      <c r="C141" s="98"/>
      <c r="D141" s="105"/>
      <c r="E141" s="106"/>
      <c r="F141" s="107">
        <f t="shared" si="17"/>
        <v>0</v>
      </c>
      <c r="G141" s="160">
        <f>SUM(F138:F141)</f>
        <v>0</v>
      </c>
    </row>
    <row r="142" spans="1:7" x14ac:dyDescent="0.2">
      <c r="A142" s="102"/>
      <c r="B142" s="127"/>
      <c r="C142" s="98"/>
      <c r="D142" s="94"/>
      <c r="E142" s="110"/>
      <c r="F142" s="100"/>
      <c r="G142" s="101"/>
    </row>
    <row r="143" spans="1:7" x14ac:dyDescent="0.2">
      <c r="A143" s="102">
        <v>650</v>
      </c>
      <c r="B143" s="127" t="s">
        <v>141</v>
      </c>
      <c r="C143" s="98"/>
      <c r="D143" s="105"/>
      <c r="E143" s="106"/>
      <c r="F143" s="107">
        <f t="shared" ref="F143:F146" si="18">SUM(D143*E143)</f>
        <v>0</v>
      </c>
      <c r="G143" s="101"/>
    </row>
    <row r="144" spans="1:7" x14ac:dyDescent="0.2">
      <c r="A144" s="102"/>
      <c r="B144" s="127"/>
      <c r="C144" s="98"/>
      <c r="D144" s="105"/>
      <c r="E144" s="106"/>
      <c r="F144" s="107">
        <f t="shared" si="18"/>
        <v>0</v>
      </c>
      <c r="G144" s="101"/>
    </row>
    <row r="145" spans="1:7" x14ac:dyDescent="0.2">
      <c r="A145" s="102"/>
      <c r="B145" s="127"/>
      <c r="C145" s="98"/>
      <c r="D145" s="105"/>
      <c r="E145" s="106"/>
      <c r="F145" s="107">
        <f t="shared" si="18"/>
        <v>0</v>
      </c>
      <c r="G145" s="101"/>
    </row>
    <row r="146" spans="1:7" ht="13.5" thickBot="1" x14ac:dyDescent="0.25">
      <c r="A146" s="102"/>
      <c r="B146" s="127"/>
      <c r="C146" s="98"/>
      <c r="D146" s="105"/>
      <c r="E146" s="106"/>
      <c r="F146" s="107">
        <f t="shared" si="18"/>
        <v>0</v>
      </c>
      <c r="G146" s="160">
        <f>SUM(F143:F146)</f>
        <v>0</v>
      </c>
    </row>
    <row r="147" spans="1:7" x14ac:dyDescent="0.2">
      <c r="A147" s="102"/>
      <c r="B147" s="127"/>
      <c r="C147" s="98"/>
      <c r="D147" s="94"/>
      <c r="E147" s="110"/>
      <c r="F147" s="100"/>
      <c r="G147" s="101"/>
    </row>
    <row r="148" spans="1:7" x14ac:dyDescent="0.2">
      <c r="A148" s="102">
        <v>651</v>
      </c>
      <c r="B148" s="127" t="s">
        <v>141</v>
      </c>
      <c r="C148" s="98"/>
      <c r="D148" s="105"/>
      <c r="E148" s="106"/>
      <c r="F148" s="107">
        <f t="shared" ref="F148:F150" si="19">SUM(D148*E148)</f>
        <v>0</v>
      </c>
      <c r="G148" s="101"/>
    </row>
    <row r="149" spans="1:7" x14ac:dyDescent="0.2">
      <c r="A149" s="102"/>
      <c r="B149" s="127" t="s">
        <v>142</v>
      </c>
      <c r="C149" s="98"/>
      <c r="D149" s="105"/>
      <c r="E149" s="106"/>
      <c r="F149" s="107">
        <f t="shared" si="19"/>
        <v>0</v>
      </c>
      <c r="G149" s="101"/>
    </row>
    <row r="150" spans="1:7" ht="13.5" thickBot="1" x14ac:dyDescent="0.25">
      <c r="A150" s="102"/>
      <c r="B150" s="127"/>
      <c r="C150" s="98"/>
      <c r="D150" s="105"/>
      <c r="E150" s="106"/>
      <c r="F150" s="107">
        <f t="shared" si="19"/>
        <v>0</v>
      </c>
      <c r="G150" s="160">
        <f>SUM(F148:F150)</f>
        <v>0</v>
      </c>
    </row>
    <row r="151" spans="1:7" x14ac:dyDescent="0.2">
      <c r="A151" s="102"/>
      <c r="B151" s="127"/>
      <c r="C151" s="98"/>
      <c r="D151" s="94"/>
      <c r="E151" s="110"/>
      <c r="F151" s="100"/>
      <c r="G151" s="101"/>
    </row>
    <row r="152" spans="1:7" x14ac:dyDescent="0.2">
      <c r="A152" s="102">
        <v>652</v>
      </c>
      <c r="B152" s="127" t="s">
        <v>143</v>
      </c>
      <c r="C152" s="98"/>
      <c r="D152" s="105"/>
      <c r="E152" s="106"/>
      <c r="F152" s="107">
        <f t="shared" ref="F152:F154" si="20">SUM(D152*E152)</f>
        <v>0</v>
      </c>
      <c r="G152" s="101"/>
    </row>
    <row r="153" spans="1:7" x14ac:dyDescent="0.2">
      <c r="A153" s="102"/>
      <c r="B153" s="127"/>
      <c r="C153" s="98"/>
      <c r="D153" s="105"/>
      <c r="E153" s="106"/>
      <c r="F153" s="107">
        <f t="shared" si="20"/>
        <v>0</v>
      </c>
      <c r="G153" s="101"/>
    </row>
    <row r="154" spans="1:7" ht="13.5" thickBot="1" x14ac:dyDescent="0.25">
      <c r="A154" s="102"/>
      <c r="B154" s="127"/>
      <c r="C154" s="98"/>
      <c r="D154" s="105"/>
      <c r="E154" s="106"/>
      <c r="F154" s="107">
        <f t="shared" si="20"/>
        <v>0</v>
      </c>
      <c r="G154" s="160">
        <f>SUM(F152:F154)</f>
        <v>0</v>
      </c>
    </row>
    <row r="155" spans="1:7" x14ac:dyDescent="0.2">
      <c r="A155" s="102"/>
      <c r="B155" s="127"/>
      <c r="C155" s="98"/>
      <c r="D155" s="94"/>
      <c r="E155" s="110"/>
      <c r="F155" s="100"/>
      <c r="G155" s="101"/>
    </row>
    <row r="156" spans="1:7" x14ac:dyDescent="0.2">
      <c r="A156" s="102">
        <v>653</v>
      </c>
      <c r="B156" s="127" t="s">
        <v>144</v>
      </c>
      <c r="C156" s="98"/>
      <c r="D156" s="105"/>
      <c r="E156" s="106"/>
      <c r="F156" s="107">
        <f t="shared" ref="F156:F159" si="21">SUM(D156*E156)</f>
        <v>0</v>
      </c>
      <c r="G156" s="101"/>
    </row>
    <row r="157" spans="1:7" x14ac:dyDescent="0.2">
      <c r="A157" s="102"/>
      <c r="B157" s="127"/>
      <c r="C157" s="98"/>
      <c r="D157" s="105"/>
      <c r="E157" s="106"/>
      <c r="F157" s="107">
        <f t="shared" si="21"/>
        <v>0</v>
      </c>
      <c r="G157" s="101"/>
    </row>
    <row r="158" spans="1:7" x14ac:dyDescent="0.2">
      <c r="A158" s="102"/>
      <c r="B158" s="127"/>
      <c r="C158" s="98"/>
      <c r="D158" s="105"/>
      <c r="E158" s="106"/>
      <c r="F158" s="107">
        <f t="shared" si="21"/>
        <v>0</v>
      </c>
      <c r="G158" s="101"/>
    </row>
    <row r="159" spans="1:7" ht="13.5" thickBot="1" x14ac:dyDescent="0.25">
      <c r="A159" s="102"/>
      <c r="B159" s="127"/>
      <c r="C159" s="98"/>
      <c r="D159" s="105"/>
      <c r="E159" s="106"/>
      <c r="F159" s="107">
        <f t="shared" si="21"/>
        <v>0</v>
      </c>
      <c r="G159" s="160">
        <f>SUM(F156:F159)</f>
        <v>0</v>
      </c>
    </row>
    <row r="160" spans="1:7" ht="13.5" thickBot="1" x14ac:dyDescent="0.25">
      <c r="A160" s="102"/>
      <c r="C160" s="98"/>
      <c r="D160" s="94"/>
      <c r="E160" s="110"/>
      <c r="F160" s="134"/>
      <c r="G160" s="101"/>
    </row>
    <row r="161" spans="1:7" x14ac:dyDescent="0.2">
      <c r="A161" s="102"/>
      <c r="B161" s="112" t="s">
        <v>99</v>
      </c>
      <c r="C161" s="113"/>
      <c r="D161" s="113"/>
      <c r="E161" s="114"/>
      <c r="F161" s="100"/>
      <c r="G161" s="101"/>
    </row>
    <row r="162" spans="1:7" ht="26.25" customHeight="1" x14ac:dyDescent="0.2">
      <c r="A162" s="102"/>
      <c r="B162" s="232"/>
      <c r="C162" s="237"/>
      <c r="D162" s="237"/>
      <c r="E162" s="238"/>
      <c r="F162" s="100"/>
      <c r="G162" s="101"/>
    </row>
    <row r="163" spans="1:7" ht="38.25" customHeight="1" thickBot="1" x14ac:dyDescent="0.25">
      <c r="A163" s="102"/>
      <c r="B163" s="239"/>
      <c r="C163" s="237"/>
      <c r="D163" s="237"/>
      <c r="E163" s="238"/>
      <c r="F163" s="100"/>
      <c r="G163" s="101"/>
    </row>
    <row r="164" spans="1:7" ht="13.5" thickBot="1" x14ac:dyDescent="0.25">
      <c r="A164" s="115"/>
      <c r="B164" s="163"/>
      <c r="C164" s="164"/>
      <c r="D164" s="165"/>
      <c r="E164" s="166" t="s">
        <v>145</v>
      </c>
      <c r="F164" s="119"/>
      <c r="G164" s="119">
        <f>SUM(G123:G163)</f>
        <v>0</v>
      </c>
    </row>
    <row r="165" spans="1:7" x14ac:dyDescent="0.2">
      <c r="A165" s="121">
        <v>800</v>
      </c>
      <c r="B165" s="167" t="s">
        <v>146</v>
      </c>
      <c r="C165" s="122"/>
      <c r="D165" s="122"/>
      <c r="E165" s="168"/>
      <c r="F165" s="124"/>
      <c r="G165" s="101"/>
    </row>
    <row r="166" spans="1:7" x14ac:dyDescent="0.2">
      <c r="A166" s="102"/>
      <c r="C166" s="98"/>
      <c r="D166" s="98"/>
      <c r="E166" s="145"/>
      <c r="F166" s="100"/>
      <c r="G166" s="101"/>
    </row>
    <row r="167" spans="1:7" x14ac:dyDescent="0.2">
      <c r="A167" s="102">
        <v>810</v>
      </c>
      <c r="B167" s="127" t="s">
        <v>147</v>
      </c>
      <c r="C167" s="98"/>
      <c r="D167" s="143"/>
      <c r="E167" s="144"/>
      <c r="F167" s="107">
        <f t="shared" ref="F167:F170" si="22">SUM(D167*E167)</f>
        <v>0</v>
      </c>
      <c r="G167" s="101"/>
    </row>
    <row r="168" spans="1:7" x14ac:dyDescent="0.2">
      <c r="A168" s="102"/>
      <c r="B168" s="127"/>
      <c r="C168" s="98"/>
      <c r="D168" s="143"/>
      <c r="E168" s="144"/>
      <c r="F168" s="107">
        <f t="shared" si="22"/>
        <v>0</v>
      </c>
      <c r="G168" s="101"/>
    </row>
    <row r="169" spans="1:7" x14ac:dyDescent="0.2">
      <c r="A169" s="102"/>
      <c r="B169" s="127"/>
      <c r="C169" s="98"/>
      <c r="D169" s="143"/>
      <c r="E169" s="144"/>
      <c r="F169" s="107">
        <f t="shared" si="22"/>
        <v>0</v>
      </c>
      <c r="G169" s="101"/>
    </row>
    <row r="170" spans="1:7" ht="13.5" thickBot="1" x14ac:dyDescent="0.25">
      <c r="A170" s="102"/>
      <c r="B170" s="127"/>
      <c r="C170" s="98"/>
      <c r="D170" s="143"/>
      <c r="E170" s="144"/>
      <c r="F170" s="107">
        <f t="shared" si="22"/>
        <v>0</v>
      </c>
      <c r="G170" s="160">
        <f>SUM(F167:F170)</f>
        <v>0</v>
      </c>
    </row>
    <row r="171" spans="1:7" x14ac:dyDescent="0.2">
      <c r="A171" s="102"/>
      <c r="B171" s="127"/>
      <c r="C171" s="98"/>
      <c r="D171" s="98"/>
      <c r="E171" s="145"/>
      <c r="F171" s="100"/>
      <c r="G171" s="101"/>
    </row>
    <row r="172" spans="1:7" x14ac:dyDescent="0.2">
      <c r="A172" s="102">
        <v>890</v>
      </c>
      <c r="B172" s="127" t="s">
        <v>148</v>
      </c>
      <c r="C172" s="98"/>
      <c r="D172" s="143"/>
      <c r="E172" s="144"/>
      <c r="F172" s="107">
        <f t="shared" ref="F172:F175" si="23">SUM(D172*E172)</f>
        <v>0</v>
      </c>
      <c r="G172" s="101"/>
    </row>
    <row r="173" spans="1:7" x14ac:dyDescent="0.2">
      <c r="A173" s="102"/>
      <c r="B173" s="127"/>
      <c r="C173" s="98"/>
      <c r="D173" s="143"/>
      <c r="E173" s="144"/>
      <c r="F173" s="107">
        <f t="shared" si="23"/>
        <v>0</v>
      </c>
      <c r="G173" s="101"/>
    </row>
    <row r="174" spans="1:7" x14ac:dyDescent="0.2">
      <c r="A174" s="102"/>
      <c r="B174" s="127"/>
      <c r="C174" s="98"/>
      <c r="D174" s="143"/>
      <c r="E174" s="144"/>
      <c r="F174" s="107">
        <f t="shared" si="23"/>
        <v>0</v>
      </c>
      <c r="G174" s="101"/>
    </row>
    <row r="175" spans="1:7" ht="13.5" thickBot="1" x14ac:dyDescent="0.25">
      <c r="A175" s="102"/>
      <c r="B175" s="127"/>
      <c r="C175" s="98"/>
      <c r="D175" s="143"/>
      <c r="E175" s="144"/>
      <c r="F175" s="107">
        <f t="shared" si="23"/>
        <v>0</v>
      </c>
      <c r="G175" s="160">
        <f>SUM(F172:F175)</f>
        <v>0</v>
      </c>
    </row>
    <row r="176" spans="1:7" x14ac:dyDescent="0.2">
      <c r="A176" s="102"/>
      <c r="B176" s="127"/>
      <c r="C176" s="98"/>
      <c r="D176" s="98"/>
      <c r="E176" s="145"/>
      <c r="F176" s="100"/>
      <c r="G176" s="101"/>
    </row>
    <row r="177" spans="1:7" x14ac:dyDescent="0.2">
      <c r="A177" s="102" t="s">
        <v>149</v>
      </c>
      <c r="B177" s="103" t="s">
        <v>134</v>
      </c>
      <c r="C177" s="98"/>
      <c r="D177" s="143"/>
      <c r="E177" s="144"/>
      <c r="F177" s="107">
        <f t="shared" ref="F177:F180" si="24">SUM(D177*E177)</f>
        <v>0</v>
      </c>
      <c r="G177" s="101"/>
    </row>
    <row r="178" spans="1:7" x14ac:dyDescent="0.2">
      <c r="A178" s="102"/>
      <c r="B178" s="127"/>
      <c r="C178" s="98"/>
      <c r="D178" s="143"/>
      <c r="E178" s="144"/>
      <c r="F178" s="107">
        <f t="shared" si="24"/>
        <v>0</v>
      </c>
      <c r="G178" s="101"/>
    </row>
    <row r="179" spans="1:7" x14ac:dyDescent="0.2">
      <c r="A179" s="102"/>
      <c r="B179" s="127"/>
      <c r="C179" s="98"/>
      <c r="D179" s="143"/>
      <c r="E179" s="144"/>
      <c r="F179" s="107">
        <f t="shared" si="24"/>
        <v>0</v>
      </c>
      <c r="G179" s="101"/>
    </row>
    <row r="180" spans="1:7" ht="13.5" thickBot="1" x14ac:dyDescent="0.25">
      <c r="A180" s="102"/>
      <c r="C180" s="98"/>
      <c r="D180" s="143"/>
      <c r="E180" s="144"/>
      <c r="F180" s="107">
        <f t="shared" si="24"/>
        <v>0</v>
      </c>
      <c r="G180" s="160">
        <f>SUM(F177:F180)</f>
        <v>0</v>
      </c>
    </row>
    <row r="181" spans="1:7" x14ac:dyDescent="0.2">
      <c r="A181" s="102"/>
      <c r="C181" s="98"/>
      <c r="D181" s="98"/>
      <c r="E181" s="145"/>
      <c r="F181" s="100"/>
      <c r="G181" s="101"/>
    </row>
    <row r="182" spans="1:7" ht="13.5" thickBot="1" x14ac:dyDescent="0.25">
      <c r="A182" s="102"/>
      <c r="C182" s="132"/>
      <c r="D182" s="98"/>
      <c r="E182" s="145"/>
      <c r="F182" s="100"/>
      <c r="G182" s="101"/>
    </row>
    <row r="183" spans="1:7" x14ac:dyDescent="0.2">
      <c r="A183" s="102"/>
      <c r="B183" s="169" t="s">
        <v>99</v>
      </c>
      <c r="C183" s="170"/>
      <c r="D183" s="170"/>
      <c r="E183" s="171"/>
      <c r="F183" s="100"/>
      <c r="G183" s="101"/>
    </row>
    <row r="184" spans="1:7" ht="30" customHeight="1" x14ac:dyDescent="0.2">
      <c r="A184" s="102"/>
      <c r="B184" s="232"/>
      <c r="C184" s="237"/>
      <c r="D184" s="237"/>
      <c r="E184" s="238"/>
      <c r="F184" s="100"/>
      <c r="G184" s="101"/>
    </row>
    <row r="185" spans="1:7" ht="13.5" customHeight="1" x14ac:dyDescent="0.2">
      <c r="A185" s="102"/>
      <c r="B185" s="239"/>
      <c r="C185" s="237"/>
      <c r="D185" s="237"/>
      <c r="E185" s="238"/>
      <c r="F185" s="100"/>
      <c r="G185" s="101"/>
    </row>
    <row r="186" spans="1:7" ht="13.5" thickBot="1" x14ac:dyDescent="0.25">
      <c r="A186" s="102"/>
      <c r="B186" s="239"/>
      <c r="C186" s="237"/>
      <c r="D186" s="237"/>
      <c r="E186" s="238"/>
      <c r="F186" s="100"/>
      <c r="G186" s="101"/>
    </row>
    <row r="187" spans="1:7" ht="13.5" thickBot="1" x14ac:dyDescent="0.25">
      <c r="A187" s="102"/>
      <c r="B187" s="172"/>
      <c r="C187" s="131"/>
      <c r="D187" s="131"/>
      <c r="E187" s="173" t="s">
        <v>150</v>
      </c>
      <c r="F187" s="119"/>
      <c r="G187" s="119">
        <f>SUM(G165:G182)</f>
        <v>0</v>
      </c>
    </row>
    <row r="188" spans="1:7" ht="13.5" thickBot="1" x14ac:dyDescent="0.25">
      <c r="A188" s="174" t="s">
        <v>151</v>
      </c>
      <c r="B188" s="175"/>
      <c r="C188" s="176"/>
      <c r="D188" s="175"/>
      <c r="E188" s="177"/>
      <c r="F188" s="178">
        <f>F29+F47+F63+F76+F122+F164+F187</f>
        <v>0</v>
      </c>
      <c r="G188" s="178">
        <f>G29+G47+G63+G76+G122+G164+G187</f>
        <v>0</v>
      </c>
    </row>
    <row r="189" spans="1:7" ht="13.5" thickBot="1" x14ac:dyDescent="0.25">
      <c r="A189" s="179" t="s">
        <v>152</v>
      </c>
      <c r="B189" s="180"/>
      <c r="C189" s="181"/>
      <c r="D189" s="182"/>
      <c r="E189" s="183"/>
      <c r="F189" s="184"/>
      <c r="G189" s="185">
        <f>IF(C189=0,0,((G188-(G188/(1+C189)))))</f>
        <v>0</v>
      </c>
    </row>
    <row r="190" spans="1:7" x14ac:dyDescent="0.2">
      <c r="A190" s="121">
        <v>700</v>
      </c>
      <c r="B190" s="149" t="s">
        <v>153</v>
      </c>
      <c r="C190" s="152"/>
      <c r="D190" s="122"/>
      <c r="E190" s="186"/>
      <c r="F190" s="124"/>
      <c r="G190" s="101"/>
    </row>
    <row r="191" spans="1:7" x14ac:dyDescent="0.2">
      <c r="A191" s="102"/>
      <c r="C191" s="152"/>
      <c r="D191" s="98"/>
      <c r="E191" s="187"/>
      <c r="F191" s="100"/>
      <c r="G191" s="101"/>
    </row>
    <row r="192" spans="1:7" x14ac:dyDescent="0.2">
      <c r="A192" s="102">
        <v>730</v>
      </c>
      <c r="B192" s="127" t="s">
        <v>154</v>
      </c>
      <c r="C192" s="152"/>
      <c r="D192" s="143"/>
      <c r="E192" s="188"/>
      <c r="F192" s="107">
        <f t="shared" ref="F192" si="25">SUM(D192*E192)</f>
        <v>0</v>
      </c>
      <c r="G192" s="101"/>
    </row>
    <row r="193" spans="1:8" x14ac:dyDescent="0.2">
      <c r="A193" s="102"/>
      <c r="B193" s="127"/>
      <c r="C193" s="152"/>
      <c r="D193" s="98"/>
      <c r="E193" s="187"/>
      <c r="F193" s="100"/>
      <c r="G193" s="101"/>
    </row>
    <row r="194" spans="1:8" x14ac:dyDescent="0.2">
      <c r="A194" s="102" t="s">
        <v>155</v>
      </c>
      <c r="B194" s="189" t="s">
        <v>156</v>
      </c>
      <c r="C194" s="98"/>
      <c r="D194" s="143"/>
      <c r="E194" s="190"/>
      <c r="F194" s="107">
        <f t="shared" ref="F194" si="26">SUM(D194*E194)</f>
        <v>0</v>
      </c>
      <c r="G194" s="101"/>
    </row>
    <row r="195" spans="1:8" ht="13.5" thickBot="1" x14ac:dyDescent="0.25">
      <c r="A195" s="191"/>
      <c r="B195" s="220"/>
      <c r="C195" s="94"/>
      <c r="D195" s="117"/>
      <c r="E195" s="187"/>
      <c r="F195" s="100"/>
      <c r="G195" s="101"/>
    </row>
    <row r="196" spans="1:8" x14ac:dyDescent="0.2">
      <c r="A196" s="191"/>
      <c r="B196" s="221" t="s">
        <v>99</v>
      </c>
      <c r="C196" s="192"/>
      <c r="D196" s="192"/>
      <c r="E196" s="193"/>
      <c r="F196" s="100"/>
      <c r="G196" s="101"/>
    </row>
    <row r="197" spans="1:8" ht="34.5" customHeight="1" x14ac:dyDescent="0.2">
      <c r="A197" s="191"/>
      <c r="B197" s="228"/>
      <c r="C197" s="229"/>
      <c r="D197" s="229"/>
      <c r="E197" s="230"/>
      <c r="F197" s="100"/>
      <c r="G197" s="101"/>
    </row>
    <row r="198" spans="1:8" ht="13.5" thickBot="1" x14ac:dyDescent="0.25">
      <c r="A198" s="191"/>
      <c r="B198" s="231"/>
      <c r="C198" s="229"/>
      <c r="D198" s="229"/>
      <c r="E198" s="230"/>
      <c r="F198" s="100"/>
      <c r="G198" s="101"/>
    </row>
    <row r="199" spans="1:8" ht="13.5" thickBot="1" x14ac:dyDescent="0.25">
      <c r="A199" s="191"/>
      <c r="B199" s="194"/>
      <c r="C199" s="117"/>
      <c r="D199" s="117"/>
      <c r="E199" s="195" t="s">
        <v>157</v>
      </c>
      <c r="F199" s="196"/>
      <c r="G199" s="197">
        <f>SUM(F190:F194)</f>
        <v>0</v>
      </c>
    </row>
    <row r="200" spans="1:8" ht="13.5" thickBot="1" x14ac:dyDescent="0.25">
      <c r="A200" s="172"/>
      <c r="B200" s="198"/>
      <c r="C200" s="199"/>
      <c r="D200" s="199"/>
      <c r="E200" s="200"/>
      <c r="F200" s="134"/>
      <c r="G200" s="135"/>
    </row>
    <row r="201" spans="1:8" x14ac:dyDescent="0.2">
      <c r="A201" s="102" t="s">
        <v>52</v>
      </c>
      <c r="B201" s="127"/>
      <c r="C201" s="152"/>
      <c r="D201" s="143"/>
      <c r="E201" s="188"/>
      <c r="F201" s="107">
        <f t="shared" ref="F201:F204" si="27">SUM(D201*E201)</f>
        <v>0</v>
      </c>
      <c r="G201" s="101"/>
      <c r="H201" s="201"/>
    </row>
    <row r="202" spans="1:8" x14ac:dyDescent="0.2">
      <c r="A202" s="102">
        <v>971</v>
      </c>
      <c r="B202" s="127" t="s">
        <v>158</v>
      </c>
      <c r="C202" s="152"/>
      <c r="D202" s="143"/>
      <c r="E202" s="188"/>
      <c r="F202" s="107">
        <f t="shared" si="27"/>
        <v>0</v>
      </c>
      <c r="G202" s="101"/>
    </row>
    <row r="203" spans="1:8" x14ac:dyDescent="0.2">
      <c r="A203" s="102">
        <v>972</v>
      </c>
      <c r="B203" s="127" t="s">
        <v>159</v>
      </c>
      <c r="C203" s="152"/>
      <c r="D203" s="143"/>
      <c r="E203" s="188"/>
      <c r="F203" s="107">
        <f t="shared" si="27"/>
        <v>0</v>
      </c>
      <c r="G203" s="101"/>
    </row>
    <row r="204" spans="1:8" ht="13.5" thickBot="1" x14ac:dyDescent="0.25">
      <c r="A204" s="102">
        <v>973</v>
      </c>
      <c r="B204" s="131" t="s">
        <v>160</v>
      </c>
      <c r="C204" s="152"/>
      <c r="D204" s="143"/>
      <c r="E204" s="188"/>
      <c r="F204" s="107">
        <f t="shared" si="27"/>
        <v>0</v>
      </c>
      <c r="G204" s="160">
        <f>SUM(F200:F204)</f>
        <v>0</v>
      </c>
    </row>
    <row r="205" spans="1:8" x14ac:dyDescent="0.2">
      <c r="A205" s="102"/>
      <c r="B205" s="136" t="s">
        <v>99</v>
      </c>
      <c r="C205" s="137"/>
      <c r="D205" s="137"/>
      <c r="E205" s="138"/>
      <c r="F205" s="100"/>
      <c r="G205" s="101"/>
    </row>
    <row r="206" spans="1:8" ht="34.5" customHeight="1" x14ac:dyDescent="0.2">
      <c r="A206" s="102"/>
      <c r="B206" s="232"/>
      <c r="C206" s="233"/>
      <c r="D206" s="233"/>
      <c r="E206" s="234"/>
      <c r="F206" s="100"/>
      <c r="G206" s="101"/>
    </row>
    <row r="207" spans="1:8" ht="27" customHeight="1" x14ac:dyDescent="0.2">
      <c r="A207" s="102"/>
      <c r="B207" s="235"/>
      <c r="C207" s="233"/>
      <c r="D207" s="233"/>
      <c r="E207" s="234"/>
      <c r="F207" s="100"/>
      <c r="G207" s="101"/>
    </row>
    <row r="208" spans="1:8" x14ac:dyDescent="0.2">
      <c r="A208" s="102"/>
      <c r="B208" s="235"/>
      <c r="C208" s="233"/>
      <c r="D208" s="233"/>
      <c r="E208" s="234"/>
      <c r="F208" s="100"/>
      <c r="G208" s="101"/>
    </row>
    <row r="209" spans="1:7" ht="13.5" thickBot="1" x14ac:dyDescent="0.25">
      <c r="A209" s="102"/>
      <c r="B209" s="232"/>
      <c r="C209" s="202"/>
      <c r="D209" s="202"/>
      <c r="E209" s="203"/>
      <c r="F209" s="100"/>
      <c r="G209" s="101"/>
    </row>
    <row r="210" spans="1:7" ht="13.5" thickBot="1" x14ac:dyDescent="0.25">
      <c r="A210" s="115"/>
      <c r="B210" s="131"/>
      <c r="C210" s="131"/>
      <c r="D210" s="131"/>
      <c r="E210" s="140" t="s">
        <v>161</v>
      </c>
      <c r="F210" s="119"/>
      <c r="G210" s="119">
        <f>SUM(F201:F204)</f>
        <v>0</v>
      </c>
    </row>
    <row r="211" spans="1:7" ht="13.5" thickBot="1" x14ac:dyDescent="0.25">
      <c r="A211" s="204"/>
      <c r="B211" s="204"/>
      <c r="C211" s="204"/>
      <c r="D211" s="204"/>
      <c r="E211" s="205" t="s">
        <v>162</v>
      </c>
      <c r="F211" s="206"/>
      <c r="G211" s="206">
        <f>G188+G189+G199+G210</f>
        <v>0</v>
      </c>
    </row>
    <row r="212" spans="1:7" ht="13.5" thickTop="1" x14ac:dyDescent="0.2"/>
  </sheetData>
  <sheetProtection sheet="1" objects="1" scenarios="1" selectLockedCells="1" selectUnlockedCells="1"/>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pageSetUpPr fitToPage="1"/>
  </sheetPr>
  <dimension ref="A1:J252"/>
  <sheetViews>
    <sheetView showGridLines="0" zoomScaleNormal="100" workbookViewId="0">
      <pane ySplit="7" topLeftCell="A200" activePane="bottomLeft" state="frozen"/>
      <selection activeCell="D80" sqref="D80"/>
      <selection pane="bottomLeft" sqref="A1:XFD1048576"/>
    </sheetView>
  </sheetViews>
  <sheetFormatPr defaultColWidth="9.140625" defaultRowHeight="12.75" x14ac:dyDescent="0.2"/>
  <cols>
    <col min="1" max="1" width="12.7109375" style="2" customWidth="1"/>
    <col min="2" max="2" width="59.140625" style="2" customWidth="1"/>
    <col min="3" max="3" width="8.140625" style="2" customWidth="1"/>
    <col min="4" max="4" width="10.7109375" style="2" customWidth="1"/>
    <col min="5" max="5" width="19.140625" style="2" customWidth="1"/>
    <col min="6" max="6" width="16" style="82" customWidth="1"/>
    <col min="7" max="7" width="17.42578125" style="82" customWidth="1"/>
    <col min="8" max="8" width="11.7109375" style="2" bestFit="1" customWidth="1"/>
    <col min="9" max="9" width="9.140625" style="2"/>
    <col min="10" max="10" width="12.42578125" style="2" bestFit="1" customWidth="1"/>
    <col min="11" max="16384" width="9.140625" style="2"/>
  </cols>
  <sheetData>
    <row r="1" spans="1:8" x14ac:dyDescent="0.2">
      <c r="A1" s="81"/>
    </row>
    <row r="2" spans="1:8" x14ac:dyDescent="0.2">
      <c r="A2" s="8" t="s">
        <v>0</v>
      </c>
      <c r="B2" s="18" t="str">
        <f>'Budget Expenditure Summary '!C4</f>
        <v>Clark County School District - SNRPDP</v>
      </c>
      <c r="F2" s="5" t="s">
        <v>73</v>
      </c>
      <c r="G2" s="83"/>
    </row>
    <row r="3" spans="1:8" x14ac:dyDescent="0.2">
      <c r="A3" s="5" t="s">
        <v>163</v>
      </c>
      <c r="B3" s="216" t="str">
        <f>'Budget Expenditure Summary '!C11</f>
        <v>SNRPDP</v>
      </c>
      <c r="C3" s="9"/>
      <c r="F3" s="5" t="s">
        <v>74</v>
      </c>
      <c r="G3" s="214">
        <f>'Budget Expenditure Summary '!F7</f>
        <v>2021</v>
      </c>
      <c r="H3" s="84"/>
    </row>
    <row r="4" spans="1:8" x14ac:dyDescent="0.2">
      <c r="A4" s="5"/>
      <c r="B4" s="8"/>
      <c r="C4" s="8"/>
      <c r="H4" s="84"/>
    </row>
    <row r="5" spans="1:8" s="9" customFormat="1" x14ac:dyDescent="0.2">
      <c r="F5" s="85"/>
      <c r="G5" s="85"/>
    </row>
    <row r="6" spans="1:8" ht="13.5" thickBot="1" x14ac:dyDescent="0.25">
      <c r="A6" s="9" t="s">
        <v>75</v>
      </c>
      <c r="B6" s="9" t="s">
        <v>76</v>
      </c>
      <c r="C6" s="9" t="s">
        <v>77</v>
      </c>
      <c r="D6" s="9" t="s">
        <v>78</v>
      </c>
      <c r="E6" s="9" t="s">
        <v>79</v>
      </c>
      <c r="F6" s="85" t="s">
        <v>80</v>
      </c>
    </row>
    <row r="7" spans="1:8" ht="27.75" customHeight="1" thickTop="1" thickBot="1" x14ac:dyDescent="0.25">
      <c r="A7" s="86" t="s">
        <v>81</v>
      </c>
      <c r="B7" s="87" t="s">
        <v>82</v>
      </c>
      <c r="C7" s="88" t="s">
        <v>83</v>
      </c>
      <c r="D7" s="87" t="s">
        <v>84</v>
      </c>
      <c r="E7" s="88" t="s">
        <v>85</v>
      </c>
      <c r="F7" s="89" t="s">
        <v>86</v>
      </c>
      <c r="G7" s="90" t="s">
        <v>87</v>
      </c>
    </row>
    <row r="8" spans="1:8" ht="13.5" thickTop="1" x14ac:dyDescent="0.2">
      <c r="A8" s="91">
        <v>100</v>
      </c>
      <c r="B8" s="92" t="s">
        <v>88</v>
      </c>
      <c r="C8" s="93"/>
      <c r="D8" s="94"/>
      <c r="E8" s="95"/>
      <c r="F8" s="96"/>
      <c r="G8" s="97"/>
    </row>
    <row r="9" spans="1:8" x14ac:dyDescent="0.2">
      <c r="A9" s="91"/>
      <c r="B9" s="92"/>
      <c r="C9" s="98"/>
      <c r="D9" s="94"/>
      <c r="E9" s="99"/>
      <c r="F9" s="100"/>
      <c r="G9" s="101"/>
    </row>
    <row r="10" spans="1:8" x14ac:dyDescent="0.2">
      <c r="A10" s="102"/>
      <c r="B10" s="103" t="s">
        <v>89</v>
      </c>
      <c r="C10" s="104">
        <v>1</v>
      </c>
      <c r="D10" s="105">
        <v>16</v>
      </c>
      <c r="E10" s="106">
        <v>83911.92</v>
      </c>
      <c r="F10" s="107">
        <f>SUM(E10*C10*D10)</f>
        <v>1342590.72</v>
      </c>
      <c r="G10" s="101"/>
    </row>
    <row r="11" spans="1:8" x14ac:dyDescent="0.2">
      <c r="A11" s="102"/>
      <c r="B11" s="103" t="s">
        <v>90</v>
      </c>
      <c r="C11" s="104"/>
      <c r="D11" s="105"/>
      <c r="E11" s="106"/>
      <c r="F11" s="107">
        <f t="shared" ref="F11:F19" si="0">SUM(E11*C11*D11)</f>
        <v>0</v>
      </c>
      <c r="G11" s="101"/>
    </row>
    <row r="12" spans="1:8" x14ac:dyDescent="0.2">
      <c r="A12" s="102"/>
      <c r="B12" s="103" t="s">
        <v>91</v>
      </c>
      <c r="C12" s="104">
        <v>1</v>
      </c>
      <c r="D12" s="105">
        <v>40</v>
      </c>
      <c r="E12" s="106">
        <v>90</v>
      </c>
      <c r="F12" s="107">
        <f t="shared" si="0"/>
        <v>3600</v>
      </c>
      <c r="G12" s="101"/>
    </row>
    <row r="13" spans="1:8" x14ac:dyDescent="0.2">
      <c r="A13" s="102"/>
      <c r="B13" s="103" t="s">
        <v>164</v>
      </c>
      <c r="C13" s="104">
        <v>1</v>
      </c>
      <c r="D13" s="105">
        <v>1.5</v>
      </c>
      <c r="E13" s="106">
        <v>65337.95</v>
      </c>
      <c r="F13" s="107">
        <f t="shared" si="0"/>
        <v>98006.924999999988</v>
      </c>
      <c r="G13" s="101"/>
    </row>
    <row r="14" spans="1:8" x14ac:dyDescent="0.2">
      <c r="A14" s="102"/>
      <c r="B14" s="103" t="s">
        <v>165</v>
      </c>
      <c r="C14" s="104">
        <v>1</v>
      </c>
      <c r="D14" s="105">
        <v>1</v>
      </c>
      <c r="E14" s="106">
        <v>12375</v>
      </c>
      <c r="F14" s="107">
        <f t="shared" si="0"/>
        <v>12375</v>
      </c>
      <c r="G14" s="101"/>
    </row>
    <row r="15" spans="1:8" x14ac:dyDescent="0.2">
      <c r="A15" s="102"/>
      <c r="B15" s="103" t="s">
        <v>166</v>
      </c>
      <c r="C15" s="104">
        <v>1</v>
      </c>
      <c r="D15" s="105">
        <v>1</v>
      </c>
      <c r="E15" s="106">
        <v>95465</v>
      </c>
      <c r="F15" s="107">
        <f t="shared" si="0"/>
        <v>95465</v>
      </c>
      <c r="G15" s="101"/>
    </row>
    <row r="16" spans="1:8" x14ac:dyDescent="0.2">
      <c r="A16" s="102"/>
      <c r="B16" s="103" t="s">
        <v>167</v>
      </c>
      <c r="C16" s="104">
        <v>1</v>
      </c>
      <c r="D16" s="105">
        <v>9450</v>
      </c>
      <c r="E16" s="106">
        <v>22</v>
      </c>
      <c r="F16" s="107">
        <f t="shared" si="0"/>
        <v>207900</v>
      </c>
      <c r="G16" s="101"/>
    </row>
    <row r="17" spans="1:8" x14ac:dyDescent="0.2">
      <c r="A17" s="102"/>
      <c r="B17" s="103" t="s">
        <v>96</v>
      </c>
      <c r="C17" s="104"/>
      <c r="D17" s="105"/>
      <c r="E17" s="106"/>
      <c r="F17" s="107">
        <f t="shared" si="0"/>
        <v>0</v>
      </c>
      <c r="G17" s="101"/>
    </row>
    <row r="18" spans="1:8" x14ac:dyDescent="0.2">
      <c r="A18" s="102"/>
      <c r="B18" s="103" t="s">
        <v>97</v>
      </c>
      <c r="C18" s="104"/>
      <c r="D18" s="105"/>
      <c r="E18" s="106"/>
      <c r="F18" s="107">
        <f t="shared" si="0"/>
        <v>0</v>
      </c>
      <c r="G18" s="101"/>
    </row>
    <row r="19" spans="1:8" x14ac:dyDescent="0.2">
      <c r="A19" s="102"/>
      <c r="B19" s="103" t="s">
        <v>98</v>
      </c>
      <c r="C19" s="104"/>
      <c r="D19" s="105"/>
      <c r="E19" s="106"/>
      <c r="F19" s="107">
        <f t="shared" si="0"/>
        <v>0</v>
      </c>
      <c r="G19" s="101"/>
    </row>
    <row r="20" spans="1:8" x14ac:dyDescent="0.2">
      <c r="A20" s="102"/>
      <c r="B20" s="103"/>
      <c r="C20" s="109"/>
      <c r="D20" s="94"/>
      <c r="E20" s="110"/>
      <c r="F20" s="100"/>
      <c r="G20" s="101"/>
    </row>
    <row r="21" spans="1:8" x14ac:dyDescent="0.2">
      <c r="A21" s="102"/>
      <c r="B21" s="108"/>
      <c r="C21" s="109"/>
      <c r="D21" s="94"/>
      <c r="E21" s="110"/>
      <c r="F21" s="100"/>
      <c r="G21" s="101"/>
    </row>
    <row r="22" spans="1:8" ht="13.5" thickBot="1" x14ac:dyDescent="0.25">
      <c r="A22" s="102"/>
      <c r="B22" s="108"/>
      <c r="C22" s="111"/>
      <c r="D22" s="94"/>
      <c r="E22" s="99"/>
      <c r="F22" s="134"/>
      <c r="G22" s="135"/>
    </row>
    <row r="23" spans="1:8" x14ac:dyDescent="0.2">
      <c r="A23" s="102"/>
      <c r="B23" s="112" t="s">
        <v>99</v>
      </c>
      <c r="C23" s="113"/>
      <c r="D23" s="113"/>
      <c r="E23" s="113"/>
      <c r="F23" s="124"/>
      <c r="G23" s="101"/>
    </row>
    <row r="24" spans="1:8" ht="51" customHeight="1" x14ac:dyDescent="0.2">
      <c r="A24" s="217"/>
      <c r="B24" s="241" t="s">
        <v>230</v>
      </c>
      <c r="C24" s="242"/>
      <c r="D24" s="242"/>
      <c r="E24" s="243"/>
      <c r="F24" s="100"/>
      <c r="G24" s="101"/>
    </row>
    <row r="25" spans="1:8" ht="54" customHeight="1" x14ac:dyDescent="0.2">
      <c r="A25" s="217"/>
      <c r="B25" s="241" t="s">
        <v>236</v>
      </c>
      <c r="C25" s="242"/>
      <c r="D25" s="242"/>
      <c r="E25" s="243"/>
      <c r="F25" s="100"/>
      <c r="G25" s="101"/>
    </row>
    <row r="26" spans="1:8" ht="51.75" customHeight="1" x14ac:dyDescent="0.2">
      <c r="A26" s="217"/>
      <c r="B26" s="241" t="s">
        <v>239</v>
      </c>
      <c r="C26" s="242"/>
      <c r="D26" s="242"/>
      <c r="E26" s="243"/>
      <c r="F26" s="100"/>
      <c r="G26" s="101"/>
    </row>
    <row r="27" spans="1:8" ht="42.75" customHeight="1" x14ac:dyDescent="0.2">
      <c r="A27" s="217"/>
      <c r="B27" s="241" t="s">
        <v>168</v>
      </c>
      <c r="C27" s="242"/>
      <c r="D27" s="242"/>
      <c r="E27" s="243"/>
      <c r="F27" s="100"/>
      <c r="G27" s="101"/>
    </row>
    <row r="28" spans="1:8" ht="12.75" customHeight="1" x14ac:dyDescent="0.2">
      <c r="A28" s="217"/>
      <c r="B28" s="258"/>
      <c r="C28" s="259"/>
      <c r="D28" s="259"/>
      <c r="E28" s="260"/>
      <c r="F28" s="100"/>
      <c r="G28" s="101"/>
    </row>
    <row r="29" spans="1:8" ht="13.5" thickBot="1" x14ac:dyDescent="0.25">
      <c r="A29" s="102"/>
      <c r="B29" s="232"/>
      <c r="C29" s="202"/>
      <c r="D29" s="202"/>
      <c r="E29" s="218"/>
      <c r="F29" s="134"/>
      <c r="G29" s="101"/>
    </row>
    <row r="30" spans="1:8" ht="13.5" thickBot="1" x14ac:dyDescent="0.25">
      <c r="A30" s="115"/>
      <c r="B30" s="116"/>
      <c r="C30" s="117"/>
      <c r="D30" s="117"/>
      <c r="E30" s="118" t="s">
        <v>100</v>
      </c>
      <c r="F30" s="119"/>
      <c r="G30" s="120">
        <f>SUM(F10:F19)</f>
        <v>1759937.645</v>
      </c>
      <c r="H30" s="82"/>
    </row>
    <row r="31" spans="1:8" x14ac:dyDescent="0.2">
      <c r="A31" s="121">
        <v>200</v>
      </c>
      <c r="B31" s="8" t="s">
        <v>101</v>
      </c>
      <c r="C31" s="122"/>
      <c r="D31" s="94"/>
      <c r="E31" s="123"/>
      <c r="F31" s="124"/>
      <c r="G31" s="101"/>
    </row>
    <row r="32" spans="1:8" x14ac:dyDescent="0.2">
      <c r="A32" s="102"/>
      <c r="B32" s="127"/>
      <c r="C32" s="98"/>
      <c r="D32" s="94"/>
      <c r="E32" s="125"/>
      <c r="F32" s="126"/>
      <c r="G32" s="101"/>
    </row>
    <row r="33" spans="1:7" x14ac:dyDescent="0.2">
      <c r="A33" s="102"/>
      <c r="B33" s="2" t="s">
        <v>169</v>
      </c>
      <c r="C33" s="207">
        <v>1</v>
      </c>
      <c r="D33" s="222">
        <v>16</v>
      </c>
      <c r="E33" s="130">
        <v>7637</v>
      </c>
      <c r="F33" s="107">
        <f>ROUND(SUM(E33*C33*D33),2)</f>
        <v>122192</v>
      </c>
      <c r="G33" s="101"/>
    </row>
    <row r="34" spans="1:7" x14ac:dyDescent="0.2">
      <c r="A34" s="102"/>
      <c r="B34" s="2" t="s">
        <v>170</v>
      </c>
      <c r="C34" s="207">
        <v>1</v>
      </c>
      <c r="D34" s="222">
        <v>1.5</v>
      </c>
      <c r="E34" s="130">
        <v>7484.52</v>
      </c>
      <c r="F34" s="107">
        <f t="shared" ref="F34:F55" si="1">ROUND(SUM(E34*C34*D34),2)</f>
        <v>11226.78</v>
      </c>
      <c r="G34" s="101"/>
    </row>
    <row r="35" spans="1:7" x14ac:dyDescent="0.2">
      <c r="A35" s="102"/>
      <c r="B35" s="2" t="s">
        <v>171</v>
      </c>
      <c r="C35" s="207">
        <v>1</v>
      </c>
      <c r="D35" s="222">
        <v>1</v>
      </c>
      <c r="E35" s="130">
        <v>9521.76</v>
      </c>
      <c r="F35" s="107">
        <f t="shared" si="1"/>
        <v>9521.76</v>
      </c>
      <c r="G35" s="101"/>
    </row>
    <row r="36" spans="1:7" x14ac:dyDescent="0.2">
      <c r="A36" s="102"/>
      <c r="B36" s="2" t="s">
        <v>105</v>
      </c>
      <c r="C36" s="207"/>
      <c r="D36" s="222"/>
      <c r="E36" s="130"/>
      <c r="F36" s="107">
        <f t="shared" si="1"/>
        <v>0</v>
      </c>
      <c r="G36" s="101"/>
    </row>
    <row r="37" spans="1:7" x14ac:dyDescent="0.2">
      <c r="A37" s="102"/>
      <c r="B37" s="2" t="s">
        <v>106</v>
      </c>
      <c r="C37" s="207">
        <v>1</v>
      </c>
      <c r="D37" s="223">
        <v>7.6499999999999999E-2</v>
      </c>
      <c r="E37" s="130">
        <f>F12</f>
        <v>3600</v>
      </c>
      <c r="F37" s="107">
        <f t="shared" si="1"/>
        <v>275.39999999999998</v>
      </c>
      <c r="G37" s="101"/>
    </row>
    <row r="38" spans="1:7" x14ac:dyDescent="0.2">
      <c r="A38" s="102"/>
      <c r="B38" s="2" t="s">
        <v>172</v>
      </c>
      <c r="C38" s="207">
        <v>1</v>
      </c>
      <c r="D38" s="223">
        <v>0.29249999999999998</v>
      </c>
      <c r="E38" s="130">
        <f>F10</f>
        <v>1342590.72</v>
      </c>
      <c r="F38" s="107">
        <f t="shared" si="1"/>
        <v>392707.79</v>
      </c>
      <c r="G38" s="101"/>
    </row>
    <row r="39" spans="1:7" x14ac:dyDescent="0.2">
      <c r="A39" s="102"/>
      <c r="B39" s="2" t="s">
        <v>173</v>
      </c>
      <c r="C39" s="207">
        <v>1</v>
      </c>
      <c r="D39" s="223">
        <v>0.29249999999999998</v>
      </c>
      <c r="E39" s="130">
        <f>F13+F14</f>
        <v>110381.92499999999</v>
      </c>
      <c r="F39" s="107">
        <f t="shared" si="1"/>
        <v>32286.71</v>
      </c>
      <c r="G39" s="101"/>
    </row>
    <row r="40" spans="1:7" x14ac:dyDescent="0.2">
      <c r="A40" s="102"/>
      <c r="B40" s="2" t="s">
        <v>174</v>
      </c>
      <c r="C40" s="207">
        <v>1</v>
      </c>
      <c r="D40" s="223">
        <v>0.29249999999999998</v>
      </c>
      <c r="E40" s="130">
        <f>F15</f>
        <v>95465</v>
      </c>
      <c r="F40" s="107">
        <f t="shared" si="1"/>
        <v>27923.51</v>
      </c>
      <c r="G40" s="101"/>
    </row>
    <row r="41" spans="1:7" x14ac:dyDescent="0.2">
      <c r="A41" s="102"/>
      <c r="B41" s="2" t="s">
        <v>175</v>
      </c>
      <c r="C41" s="207">
        <v>1</v>
      </c>
      <c r="D41" s="223">
        <v>1.4500000000000001E-2</v>
      </c>
      <c r="E41" s="130">
        <f>F10</f>
        <v>1342590.72</v>
      </c>
      <c r="F41" s="107">
        <f t="shared" si="1"/>
        <v>19467.57</v>
      </c>
      <c r="G41" s="101"/>
    </row>
    <row r="42" spans="1:7" x14ac:dyDescent="0.2">
      <c r="A42" s="102"/>
      <c r="B42" s="2" t="s">
        <v>176</v>
      </c>
      <c r="C42" s="207">
        <v>1</v>
      </c>
      <c r="D42" s="223">
        <v>1.4500000000000001E-2</v>
      </c>
      <c r="E42" s="130">
        <f>F13+F14</f>
        <v>110381.92499999999</v>
      </c>
      <c r="F42" s="107">
        <f t="shared" si="1"/>
        <v>1600.54</v>
      </c>
      <c r="G42" s="101"/>
    </row>
    <row r="43" spans="1:7" x14ac:dyDescent="0.2">
      <c r="A43" s="102"/>
      <c r="B43" s="2" t="s">
        <v>177</v>
      </c>
      <c r="C43" s="207">
        <v>1</v>
      </c>
      <c r="D43" s="223">
        <v>1.4500000000000001E-2</v>
      </c>
      <c r="E43" s="130">
        <f>F15</f>
        <v>95465</v>
      </c>
      <c r="F43" s="107">
        <f t="shared" si="1"/>
        <v>1384.24</v>
      </c>
      <c r="G43" s="101"/>
    </row>
    <row r="44" spans="1:7" x14ac:dyDescent="0.2">
      <c r="A44" s="102"/>
      <c r="B44" s="2" t="s">
        <v>178</v>
      </c>
      <c r="C44" s="207"/>
      <c r="D44" s="223"/>
      <c r="E44" s="130"/>
      <c r="F44" s="107">
        <f t="shared" si="1"/>
        <v>0</v>
      </c>
      <c r="G44" s="101"/>
    </row>
    <row r="45" spans="1:7" x14ac:dyDescent="0.2">
      <c r="A45" s="102"/>
      <c r="B45" s="2" t="s">
        <v>179</v>
      </c>
      <c r="C45" s="207">
        <v>1</v>
      </c>
      <c r="D45" s="223">
        <v>8.5000000000000006E-3</v>
      </c>
      <c r="E45" s="130">
        <f>F10</f>
        <v>1342590.72</v>
      </c>
      <c r="F45" s="107">
        <f t="shared" si="1"/>
        <v>11412.02</v>
      </c>
      <c r="G45" s="101"/>
    </row>
    <row r="46" spans="1:7" x14ac:dyDescent="0.2">
      <c r="A46" s="102"/>
      <c r="B46" s="2" t="s">
        <v>180</v>
      </c>
      <c r="C46" s="207">
        <v>1</v>
      </c>
      <c r="D46" s="223">
        <v>8.5000000000000006E-3</v>
      </c>
      <c r="E46" s="130">
        <f>F13+F14</f>
        <v>110381.92499999999</v>
      </c>
      <c r="F46" s="107">
        <f t="shared" si="1"/>
        <v>938.25</v>
      </c>
      <c r="G46" s="101"/>
    </row>
    <row r="47" spans="1:7" x14ac:dyDescent="0.2">
      <c r="A47" s="102"/>
      <c r="B47" s="2" t="s">
        <v>181</v>
      </c>
      <c r="C47" s="207">
        <v>1</v>
      </c>
      <c r="D47" s="223">
        <v>8.5000000000000006E-3</v>
      </c>
      <c r="E47" s="130">
        <f>F15</f>
        <v>95465</v>
      </c>
      <c r="F47" s="107">
        <f t="shared" si="1"/>
        <v>811.45</v>
      </c>
      <c r="G47" s="101"/>
    </row>
    <row r="48" spans="1:7" x14ac:dyDescent="0.2">
      <c r="A48" s="102"/>
      <c r="B48" s="2" t="s">
        <v>182</v>
      </c>
      <c r="C48" s="207">
        <v>1</v>
      </c>
      <c r="D48" s="223">
        <v>8.5000000000000006E-3</v>
      </c>
      <c r="E48" s="130">
        <f>F12</f>
        <v>3600</v>
      </c>
      <c r="F48" s="107">
        <f t="shared" si="1"/>
        <v>30.6</v>
      </c>
      <c r="G48" s="101"/>
    </row>
    <row r="49" spans="1:10" x14ac:dyDescent="0.2">
      <c r="A49" s="102"/>
      <c r="B49" s="2" t="s">
        <v>183</v>
      </c>
      <c r="C49" s="207">
        <v>1</v>
      </c>
      <c r="D49" s="223">
        <v>8.5000000000000006E-3</v>
      </c>
      <c r="E49" s="130">
        <f>F16</f>
        <v>207900</v>
      </c>
      <c r="F49" s="107">
        <f t="shared" si="1"/>
        <v>1767.15</v>
      </c>
      <c r="G49" s="101"/>
    </row>
    <row r="50" spans="1:10" x14ac:dyDescent="0.2">
      <c r="A50" s="102"/>
      <c r="B50" s="2" t="s">
        <v>184</v>
      </c>
      <c r="C50" s="207">
        <v>1</v>
      </c>
      <c r="D50" s="224">
        <v>1</v>
      </c>
      <c r="E50" s="130">
        <v>8493.94</v>
      </c>
      <c r="F50" s="107">
        <f t="shared" si="1"/>
        <v>8493.94</v>
      </c>
      <c r="G50" s="101"/>
    </row>
    <row r="51" spans="1:10" x14ac:dyDescent="0.2">
      <c r="A51" s="102"/>
      <c r="B51" s="2" t="s">
        <v>185</v>
      </c>
      <c r="C51" s="207">
        <v>1</v>
      </c>
      <c r="D51" s="223">
        <v>1.4500000000000001E-2</v>
      </c>
      <c r="E51" s="130">
        <f>F10</f>
        <v>1342590.72</v>
      </c>
      <c r="F51" s="107">
        <f t="shared" si="1"/>
        <v>19467.57</v>
      </c>
      <c r="G51" s="101"/>
    </row>
    <row r="52" spans="1:10" x14ac:dyDescent="0.2">
      <c r="A52" s="102"/>
      <c r="B52" s="2" t="s">
        <v>186</v>
      </c>
      <c r="C52" s="207">
        <v>1</v>
      </c>
      <c r="D52" s="223">
        <v>1.4500000000000001E-2</v>
      </c>
      <c r="E52" s="130">
        <f>F13+F14</f>
        <v>110381.92499999999</v>
      </c>
      <c r="F52" s="107">
        <f t="shared" si="1"/>
        <v>1600.54</v>
      </c>
      <c r="G52" s="101"/>
    </row>
    <row r="53" spans="1:10" x14ac:dyDescent="0.2">
      <c r="A53" s="102"/>
      <c r="B53" s="2" t="s">
        <v>187</v>
      </c>
      <c r="C53" s="207">
        <v>1</v>
      </c>
      <c r="D53" s="223">
        <v>1.4500000000000001E-2</v>
      </c>
      <c r="E53" s="130">
        <f>F15</f>
        <v>95465</v>
      </c>
      <c r="F53" s="107">
        <f t="shared" si="1"/>
        <v>1384.24</v>
      </c>
      <c r="G53" s="101"/>
    </row>
    <row r="54" spans="1:10" x14ac:dyDescent="0.2">
      <c r="A54" s="102"/>
      <c r="B54" s="2" t="s">
        <v>188</v>
      </c>
      <c r="C54" s="207">
        <v>1</v>
      </c>
      <c r="D54" s="223">
        <v>1.4500000000000001E-2</v>
      </c>
      <c r="E54" s="130">
        <f>F12</f>
        <v>3600</v>
      </c>
      <c r="F54" s="107">
        <f t="shared" si="1"/>
        <v>52.2</v>
      </c>
      <c r="G54" s="101"/>
    </row>
    <row r="55" spans="1:10" x14ac:dyDescent="0.2">
      <c r="A55" s="102"/>
      <c r="B55" s="2" t="s">
        <v>189</v>
      </c>
      <c r="C55" s="207">
        <v>1</v>
      </c>
      <c r="D55" s="223">
        <v>1.4500000000000001E-2</v>
      </c>
      <c r="E55" s="130">
        <f>F16</f>
        <v>207900</v>
      </c>
      <c r="F55" s="107">
        <f t="shared" si="1"/>
        <v>3014.55</v>
      </c>
      <c r="G55" s="101"/>
    </row>
    <row r="56" spans="1:10" ht="13.5" thickBot="1" x14ac:dyDescent="0.25">
      <c r="A56" s="102"/>
      <c r="B56" s="131"/>
      <c r="C56" s="132"/>
      <c r="D56" s="117"/>
      <c r="E56" s="133"/>
      <c r="F56" s="134"/>
      <c r="G56" s="135"/>
    </row>
    <row r="57" spans="1:10" x14ac:dyDescent="0.2">
      <c r="A57" s="102"/>
      <c r="B57" s="136" t="s">
        <v>99</v>
      </c>
      <c r="C57" s="137"/>
      <c r="D57" s="137"/>
      <c r="E57" s="138"/>
      <c r="F57" s="100"/>
      <c r="G57" s="101"/>
    </row>
    <row r="58" spans="1:10" x14ac:dyDescent="0.2">
      <c r="A58" s="102"/>
      <c r="B58" s="232"/>
      <c r="C58" s="139"/>
      <c r="D58" s="139"/>
      <c r="E58" s="226"/>
      <c r="F58" s="100"/>
      <c r="G58" s="101"/>
    </row>
    <row r="59" spans="1:10" x14ac:dyDescent="0.2">
      <c r="A59" s="102"/>
      <c r="B59" s="232" t="s">
        <v>112</v>
      </c>
      <c r="C59" s="139"/>
      <c r="D59" s="139"/>
      <c r="E59" s="226"/>
      <c r="F59" s="100"/>
      <c r="G59" s="101"/>
    </row>
    <row r="60" spans="1:10" ht="13.5" thickBot="1" x14ac:dyDescent="0.25">
      <c r="A60" s="102"/>
      <c r="B60" s="232"/>
      <c r="C60" s="139"/>
      <c r="D60" s="139"/>
      <c r="E60" s="226"/>
      <c r="F60" s="100"/>
      <c r="G60" s="101"/>
    </row>
    <row r="61" spans="1:10" ht="13.5" thickBot="1" x14ac:dyDescent="0.25">
      <c r="A61" s="115"/>
      <c r="B61" s="116"/>
      <c r="C61" s="117"/>
      <c r="D61" s="117"/>
      <c r="E61" s="140" t="s">
        <v>113</v>
      </c>
      <c r="F61" s="119"/>
      <c r="G61" s="120">
        <f>SUM(F33:F55)</f>
        <v>667558.80999999982</v>
      </c>
      <c r="H61" s="82"/>
      <c r="J61" s="225"/>
    </row>
    <row r="62" spans="1:10" x14ac:dyDescent="0.2">
      <c r="A62" s="121">
        <v>300</v>
      </c>
      <c r="B62" s="141" t="s">
        <v>114</v>
      </c>
      <c r="C62" s="122"/>
      <c r="D62" s="122"/>
      <c r="E62" s="142"/>
      <c r="F62" s="124"/>
      <c r="G62" s="101"/>
    </row>
    <row r="63" spans="1:10" x14ac:dyDescent="0.2">
      <c r="A63" s="91"/>
      <c r="B63" s="208"/>
      <c r="C63" s="98"/>
      <c r="D63" s="98"/>
      <c r="E63" s="142"/>
      <c r="F63" s="100"/>
      <c r="G63" s="101"/>
    </row>
    <row r="64" spans="1:10" x14ac:dyDescent="0.2">
      <c r="A64" s="102">
        <v>320</v>
      </c>
      <c r="B64" s="127" t="s">
        <v>115</v>
      </c>
      <c r="C64" s="143"/>
      <c r="D64" s="143"/>
      <c r="E64" s="144"/>
      <c r="F64" s="107">
        <f t="shared" ref="F64:F76" si="2">SUM(E64*C64*D64)</f>
        <v>0</v>
      </c>
      <c r="G64" s="101"/>
    </row>
    <row r="65" spans="1:7" x14ac:dyDescent="0.2">
      <c r="A65" s="102"/>
      <c r="B65" s="127" t="s">
        <v>190</v>
      </c>
      <c r="C65" s="143">
        <v>1</v>
      </c>
      <c r="D65" s="143">
        <v>1</v>
      </c>
      <c r="E65" s="144">
        <v>84000</v>
      </c>
      <c r="F65" s="107">
        <f t="shared" si="2"/>
        <v>84000</v>
      </c>
      <c r="G65" s="101"/>
    </row>
    <row r="66" spans="1:7" x14ac:dyDescent="0.2">
      <c r="A66" s="102"/>
      <c r="B66" s="127" t="s">
        <v>191</v>
      </c>
      <c r="C66" s="143">
        <v>1</v>
      </c>
      <c r="D66" s="143">
        <v>1</v>
      </c>
      <c r="E66" s="144">
        <v>40000</v>
      </c>
      <c r="F66" s="107">
        <f t="shared" si="2"/>
        <v>40000</v>
      </c>
      <c r="G66" s="101"/>
    </row>
    <row r="67" spans="1:7" x14ac:dyDescent="0.2">
      <c r="A67" s="102"/>
      <c r="B67" s="127" t="s">
        <v>192</v>
      </c>
      <c r="C67" s="143">
        <v>1</v>
      </c>
      <c r="D67" s="143">
        <v>1</v>
      </c>
      <c r="E67" s="144">
        <v>40000</v>
      </c>
      <c r="F67" s="107">
        <f t="shared" si="2"/>
        <v>40000</v>
      </c>
      <c r="G67" s="101"/>
    </row>
    <row r="68" spans="1:7" x14ac:dyDescent="0.2">
      <c r="A68" s="102"/>
      <c r="B68" s="127" t="s">
        <v>193</v>
      </c>
      <c r="C68" s="143">
        <v>1</v>
      </c>
      <c r="D68" s="143">
        <v>1</v>
      </c>
      <c r="E68" s="144">
        <v>85000</v>
      </c>
      <c r="F68" s="107">
        <f t="shared" si="2"/>
        <v>85000</v>
      </c>
      <c r="G68" s="101"/>
    </row>
    <row r="69" spans="1:7" x14ac:dyDescent="0.2">
      <c r="A69" s="102"/>
      <c r="B69" s="127" t="s">
        <v>194</v>
      </c>
      <c r="C69" s="143">
        <v>1</v>
      </c>
      <c r="D69" s="143">
        <v>1</v>
      </c>
      <c r="E69" s="144">
        <v>95000</v>
      </c>
      <c r="F69" s="107">
        <f t="shared" si="2"/>
        <v>95000</v>
      </c>
      <c r="G69" s="101"/>
    </row>
    <row r="70" spans="1:7" x14ac:dyDescent="0.2">
      <c r="A70" s="102"/>
      <c r="B70" s="127" t="s">
        <v>195</v>
      </c>
      <c r="C70" s="143">
        <v>1</v>
      </c>
      <c r="D70" s="143">
        <v>1</v>
      </c>
      <c r="E70" s="144">
        <v>95000</v>
      </c>
      <c r="F70" s="107">
        <f t="shared" si="2"/>
        <v>95000</v>
      </c>
      <c r="G70" s="101"/>
    </row>
    <row r="71" spans="1:7" x14ac:dyDescent="0.2">
      <c r="A71" s="102"/>
      <c r="B71" s="127" t="s">
        <v>196</v>
      </c>
      <c r="C71" s="143">
        <v>1</v>
      </c>
      <c r="D71" s="143">
        <v>1</v>
      </c>
      <c r="E71" s="144">
        <v>338000</v>
      </c>
      <c r="F71" s="107">
        <f t="shared" si="2"/>
        <v>338000</v>
      </c>
      <c r="G71" s="101"/>
    </row>
    <row r="72" spans="1:7" x14ac:dyDescent="0.2">
      <c r="A72" s="102"/>
      <c r="B72" s="127" t="s">
        <v>197</v>
      </c>
      <c r="C72" s="143">
        <v>1</v>
      </c>
      <c r="D72" s="143">
        <v>1</v>
      </c>
      <c r="E72" s="144">
        <v>194000</v>
      </c>
      <c r="F72" s="107">
        <f t="shared" si="2"/>
        <v>194000</v>
      </c>
      <c r="G72" s="101"/>
    </row>
    <row r="73" spans="1:7" x14ac:dyDescent="0.2">
      <c r="A73" s="102"/>
      <c r="B73" s="127" t="s">
        <v>198</v>
      </c>
      <c r="C73" s="143">
        <v>1</v>
      </c>
      <c r="D73" s="143">
        <v>1</v>
      </c>
      <c r="E73" s="144">
        <v>18000</v>
      </c>
      <c r="F73" s="107">
        <f t="shared" si="2"/>
        <v>18000</v>
      </c>
      <c r="G73" s="101"/>
    </row>
    <row r="74" spans="1:7" x14ac:dyDescent="0.2">
      <c r="A74" s="102"/>
      <c r="B74" s="127" t="s">
        <v>199</v>
      </c>
      <c r="C74" s="143">
        <v>1</v>
      </c>
      <c r="D74" s="143">
        <v>1</v>
      </c>
      <c r="E74" s="144">
        <v>28175</v>
      </c>
      <c r="F74" s="107">
        <f t="shared" si="2"/>
        <v>28175</v>
      </c>
      <c r="G74" s="101"/>
    </row>
    <row r="75" spans="1:7" x14ac:dyDescent="0.2">
      <c r="A75" s="102"/>
      <c r="B75" s="127" t="s">
        <v>200</v>
      </c>
      <c r="C75" s="143">
        <v>1</v>
      </c>
      <c r="D75" s="143">
        <v>2</v>
      </c>
      <c r="E75" s="144">
        <v>1500</v>
      </c>
      <c r="F75" s="107">
        <f t="shared" si="2"/>
        <v>3000</v>
      </c>
      <c r="G75" s="101"/>
    </row>
    <row r="76" spans="1:7" x14ac:dyDescent="0.2">
      <c r="A76" s="102"/>
      <c r="B76" s="127" t="s">
        <v>201</v>
      </c>
      <c r="C76" s="143">
        <v>1</v>
      </c>
      <c r="D76" s="143">
        <v>1</v>
      </c>
      <c r="E76" s="144">
        <v>8000</v>
      </c>
      <c r="F76" s="107">
        <f t="shared" si="2"/>
        <v>8000</v>
      </c>
      <c r="G76" s="101"/>
    </row>
    <row r="77" spans="1:7" x14ac:dyDescent="0.2">
      <c r="A77" s="102"/>
      <c r="B77" s="127"/>
      <c r="C77" s="143"/>
      <c r="D77" s="143"/>
      <c r="E77" s="144"/>
      <c r="F77" s="107"/>
      <c r="G77" s="101"/>
    </row>
    <row r="78" spans="1:7" x14ac:dyDescent="0.2">
      <c r="A78" s="102"/>
      <c r="B78" s="127"/>
      <c r="C78" s="98"/>
      <c r="D78" s="98"/>
      <c r="E78" s="145"/>
      <c r="F78" s="100"/>
      <c r="G78" s="101"/>
    </row>
    <row r="79" spans="1:7" x14ac:dyDescent="0.2">
      <c r="A79" s="102">
        <v>330</v>
      </c>
      <c r="B79" s="127" t="s">
        <v>116</v>
      </c>
      <c r="C79" s="143">
        <v>1</v>
      </c>
      <c r="D79" s="143">
        <v>17</v>
      </c>
      <c r="E79" s="144">
        <v>1700</v>
      </c>
      <c r="F79" s="107">
        <f t="shared" ref="F79:F82" si="3">SUM(E79*C79*D79)</f>
        <v>28900</v>
      </c>
      <c r="G79" s="101"/>
    </row>
    <row r="80" spans="1:7" x14ac:dyDescent="0.2">
      <c r="A80" s="102"/>
      <c r="C80" s="143"/>
      <c r="D80" s="143"/>
      <c r="E80" s="144"/>
      <c r="F80" s="107">
        <f t="shared" si="3"/>
        <v>0</v>
      </c>
      <c r="G80" s="101"/>
    </row>
    <row r="81" spans="1:8" x14ac:dyDescent="0.2">
      <c r="A81" s="102"/>
      <c r="C81" s="143"/>
      <c r="D81" s="143"/>
      <c r="E81" s="144"/>
      <c r="F81" s="107">
        <f t="shared" si="3"/>
        <v>0</v>
      </c>
      <c r="G81" s="101"/>
    </row>
    <row r="82" spans="1:8" x14ac:dyDescent="0.2">
      <c r="A82" s="102"/>
      <c r="C82" s="143"/>
      <c r="D82" s="143"/>
      <c r="E82" s="144"/>
      <c r="F82" s="107">
        <f t="shared" si="3"/>
        <v>0</v>
      </c>
      <c r="G82" s="101"/>
    </row>
    <row r="83" spans="1:8" ht="13.5" thickBot="1" x14ac:dyDescent="0.25">
      <c r="A83" s="102"/>
      <c r="C83" s="132"/>
      <c r="D83" s="98"/>
      <c r="E83" s="142"/>
      <c r="F83" s="134"/>
      <c r="G83" s="135"/>
    </row>
    <row r="84" spans="1:8" x14ac:dyDescent="0.2">
      <c r="A84" s="102"/>
      <c r="B84" s="146" t="s">
        <v>99</v>
      </c>
      <c r="C84" s="147"/>
      <c r="D84" s="147"/>
      <c r="E84" s="148"/>
      <c r="F84" s="100"/>
      <c r="G84" s="101"/>
    </row>
    <row r="85" spans="1:8" ht="144.75" customHeight="1" x14ac:dyDescent="0.2">
      <c r="A85" s="102"/>
      <c r="B85" s="241" t="s">
        <v>240</v>
      </c>
      <c r="C85" s="255"/>
      <c r="D85" s="255"/>
      <c r="E85" s="256"/>
      <c r="F85" s="100"/>
      <c r="G85" s="101"/>
    </row>
    <row r="86" spans="1:8" ht="105.75" customHeight="1" x14ac:dyDescent="0.2">
      <c r="A86" s="102"/>
      <c r="B86" s="241" t="s">
        <v>231</v>
      </c>
      <c r="C86" s="255"/>
      <c r="D86" s="255"/>
      <c r="E86" s="256"/>
      <c r="F86" s="100"/>
      <c r="G86" s="101"/>
    </row>
    <row r="87" spans="1:8" ht="69" customHeight="1" x14ac:dyDescent="0.2">
      <c r="A87" s="102"/>
      <c r="B87" s="241" t="s">
        <v>241</v>
      </c>
      <c r="C87" s="255"/>
      <c r="D87" s="255"/>
      <c r="E87" s="256"/>
      <c r="F87" s="100"/>
      <c r="G87" s="101"/>
    </row>
    <row r="88" spans="1:8" ht="47.25" customHeight="1" x14ac:dyDescent="0.2">
      <c r="A88" s="102"/>
      <c r="B88" s="241" t="s">
        <v>242</v>
      </c>
      <c r="C88" s="247"/>
      <c r="D88" s="247"/>
      <c r="E88" s="243"/>
      <c r="F88" s="100"/>
      <c r="G88" s="101"/>
    </row>
    <row r="89" spans="1:8" ht="13.5" thickBot="1" x14ac:dyDescent="0.25">
      <c r="A89" s="102"/>
      <c r="B89" s="232"/>
      <c r="C89" s="202"/>
      <c r="D89" s="202"/>
      <c r="E89" s="203"/>
      <c r="F89" s="100"/>
      <c r="G89" s="101"/>
    </row>
    <row r="90" spans="1:8" ht="13.5" thickBot="1" x14ac:dyDescent="0.25">
      <c r="A90" s="115"/>
      <c r="B90" s="116"/>
      <c r="C90" s="117"/>
      <c r="D90" s="117"/>
      <c r="E90" s="140" t="s">
        <v>118</v>
      </c>
      <c r="F90" s="119"/>
      <c r="G90" s="120">
        <f>SUM(F64:F82)</f>
        <v>1057075</v>
      </c>
      <c r="H90" s="82"/>
    </row>
    <row r="91" spans="1:8" x14ac:dyDescent="0.2">
      <c r="A91" s="121">
        <v>400</v>
      </c>
      <c r="B91" s="149" t="s">
        <v>119</v>
      </c>
      <c r="C91" s="150"/>
      <c r="D91" s="122"/>
      <c r="E91" s="151"/>
      <c r="F91" s="124"/>
      <c r="G91" s="101"/>
    </row>
    <row r="92" spans="1:8" x14ac:dyDescent="0.2">
      <c r="A92" s="102"/>
      <c r="C92" s="152"/>
      <c r="D92" s="98"/>
      <c r="E92" s="142"/>
      <c r="F92" s="100"/>
      <c r="G92" s="101"/>
    </row>
    <row r="93" spans="1:8" x14ac:dyDescent="0.2">
      <c r="A93" s="102">
        <v>432</v>
      </c>
      <c r="B93" s="103" t="s">
        <v>202</v>
      </c>
      <c r="C93" s="152"/>
      <c r="D93" s="143">
        <v>1</v>
      </c>
      <c r="E93" s="144">
        <v>2600</v>
      </c>
      <c r="F93" s="107">
        <f t="shared" ref="F93:F96" si="4">SUM(E93*D93)</f>
        <v>2600</v>
      </c>
      <c r="G93" s="101"/>
    </row>
    <row r="94" spans="1:8" x14ac:dyDescent="0.2">
      <c r="A94" s="102"/>
      <c r="C94" s="152"/>
      <c r="D94" s="143"/>
      <c r="E94" s="144"/>
      <c r="F94" s="107">
        <f t="shared" si="4"/>
        <v>0</v>
      </c>
      <c r="G94" s="101"/>
    </row>
    <row r="95" spans="1:8" x14ac:dyDescent="0.2">
      <c r="A95" s="102"/>
      <c r="C95" s="152"/>
      <c r="D95" s="143"/>
      <c r="E95" s="144"/>
      <c r="F95" s="107">
        <f t="shared" si="4"/>
        <v>0</v>
      </c>
      <c r="G95" s="101"/>
    </row>
    <row r="96" spans="1:8" x14ac:dyDescent="0.2">
      <c r="A96" s="102"/>
      <c r="C96" s="152"/>
      <c r="D96" s="143"/>
      <c r="E96" s="144"/>
      <c r="F96" s="107">
        <f t="shared" si="4"/>
        <v>0</v>
      </c>
      <c r="G96" s="101"/>
    </row>
    <row r="97" spans="1:9" ht="13.5" thickBot="1" x14ac:dyDescent="0.25">
      <c r="A97" s="102"/>
      <c r="B97" s="131"/>
      <c r="C97" s="116"/>
      <c r="D97" s="132"/>
      <c r="E97" s="142"/>
      <c r="F97" s="134"/>
      <c r="G97" s="135"/>
    </row>
    <row r="98" spans="1:9" x14ac:dyDescent="0.2">
      <c r="A98" s="102"/>
      <c r="B98" s="136" t="s">
        <v>99</v>
      </c>
      <c r="C98" s="137"/>
      <c r="D98" s="137"/>
      <c r="E98" s="138"/>
      <c r="F98" s="100"/>
      <c r="G98" s="101"/>
    </row>
    <row r="99" spans="1:9" ht="38.25" customHeight="1" x14ac:dyDescent="0.2">
      <c r="A99" s="102"/>
      <c r="B99" s="241" t="s">
        <v>203</v>
      </c>
      <c r="C99" s="242"/>
      <c r="D99" s="242"/>
      <c r="E99" s="243"/>
      <c r="F99" s="100"/>
      <c r="G99" s="101"/>
      <c r="I99" s="84"/>
    </row>
    <row r="100" spans="1:9" x14ac:dyDescent="0.2">
      <c r="A100" s="102"/>
      <c r="B100" s="235"/>
      <c r="C100" s="257"/>
      <c r="D100" s="257"/>
      <c r="E100" s="234"/>
      <c r="F100" s="100"/>
      <c r="G100" s="101"/>
    </row>
    <row r="101" spans="1:9" ht="13.5" thickBot="1" x14ac:dyDescent="0.25">
      <c r="A101" s="102"/>
      <c r="B101" s="232"/>
      <c r="C101" s="139"/>
      <c r="D101" s="139"/>
      <c r="E101" s="226"/>
      <c r="F101" s="100"/>
      <c r="G101" s="101"/>
    </row>
    <row r="102" spans="1:9" ht="13.5" thickBot="1" x14ac:dyDescent="0.25">
      <c r="A102" s="153"/>
      <c r="B102" s="154"/>
      <c r="C102" s="155"/>
      <c r="D102" s="155"/>
      <c r="E102" s="140" t="s">
        <v>124</v>
      </c>
      <c r="F102" s="119"/>
      <c r="G102" s="120">
        <f>SUM(F93:F96)</f>
        <v>2600</v>
      </c>
      <c r="H102" s="82"/>
    </row>
    <row r="103" spans="1:9" x14ac:dyDescent="0.2">
      <c r="A103" s="91">
        <v>500</v>
      </c>
      <c r="B103" s="159" t="s">
        <v>125</v>
      </c>
      <c r="C103" s="98"/>
      <c r="D103" s="94"/>
      <c r="E103" s="99"/>
      <c r="F103" s="100"/>
      <c r="G103" s="101"/>
    </row>
    <row r="104" spans="1:9" x14ac:dyDescent="0.2">
      <c r="A104" s="102"/>
      <c r="B104" s="108"/>
      <c r="C104" s="98"/>
      <c r="D104" s="94"/>
      <c r="E104" s="110"/>
      <c r="F104" s="100"/>
      <c r="G104" s="101"/>
    </row>
    <row r="105" spans="1:9" x14ac:dyDescent="0.2">
      <c r="A105" s="102">
        <v>510</v>
      </c>
      <c r="B105" s="103" t="s">
        <v>126</v>
      </c>
      <c r="C105" s="98"/>
      <c r="D105" s="105"/>
      <c r="E105" s="106"/>
      <c r="F105" s="107">
        <f t="shared" ref="F105:F107" si="5">SUM(E105*D105)</f>
        <v>0</v>
      </c>
      <c r="G105" s="101"/>
    </row>
    <row r="106" spans="1:9" x14ac:dyDescent="0.2">
      <c r="A106" s="102"/>
      <c r="B106" s="108"/>
      <c r="C106" s="98"/>
      <c r="D106" s="105"/>
      <c r="E106" s="106"/>
      <c r="F106" s="107">
        <f t="shared" si="5"/>
        <v>0</v>
      </c>
      <c r="G106" s="101"/>
    </row>
    <row r="107" spans="1:9" ht="13.5" thickBot="1" x14ac:dyDescent="0.25">
      <c r="A107" s="102"/>
      <c r="B107" s="108"/>
      <c r="C107" s="98"/>
      <c r="D107" s="105"/>
      <c r="E107" s="106"/>
      <c r="F107" s="107">
        <f t="shared" si="5"/>
        <v>0</v>
      </c>
      <c r="G107" s="160">
        <f>SUM(F105:F107)</f>
        <v>0</v>
      </c>
    </row>
    <row r="108" spans="1:9" x14ac:dyDescent="0.2">
      <c r="A108" s="102"/>
      <c r="B108" s="108"/>
      <c r="C108" s="98"/>
      <c r="D108" s="94"/>
      <c r="E108" s="110"/>
      <c r="F108" s="100"/>
      <c r="G108" s="101"/>
    </row>
    <row r="109" spans="1:9" x14ac:dyDescent="0.2">
      <c r="A109" s="102">
        <v>530</v>
      </c>
      <c r="B109" s="103" t="s">
        <v>204</v>
      </c>
      <c r="C109" s="98"/>
      <c r="D109" s="105">
        <v>4</v>
      </c>
      <c r="E109" s="106">
        <v>675</v>
      </c>
      <c r="F109" s="107">
        <f t="shared" ref="F109:F111" si="6">SUM(E109*D109)</f>
        <v>2700</v>
      </c>
      <c r="G109" s="101"/>
    </row>
    <row r="110" spans="1:9" x14ac:dyDescent="0.2">
      <c r="A110" s="102"/>
      <c r="B110" s="108"/>
      <c r="C110" s="98"/>
      <c r="D110" s="105"/>
      <c r="E110" s="106"/>
      <c r="F110" s="107">
        <f t="shared" si="6"/>
        <v>0</v>
      </c>
      <c r="G110" s="101"/>
    </row>
    <row r="111" spans="1:9" ht="13.5" thickBot="1" x14ac:dyDescent="0.25">
      <c r="A111" s="102"/>
      <c r="B111" s="108"/>
      <c r="C111" s="98"/>
      <c r="D111" s="105"/>
      <c r="E111" s="106"/>
      <c r="F111" s="107">
        <f t="shared" si="6"/>
        <v>0</v>
      </c>
      <c r="G111" s="160">
        <f>SUM(F109:F111)</f>
        <v>2700</v>
      </c>
    </row>
    <row r="112" spans="1:9" x14ac:dyDescent="0.2">
      <c r="A112" s="102"/>
      <c r="B112" s="108"/>
      <c r="C112" s="98"/>
      <c r="D112" s="94"/>
      <c r="E112" s="110"/>
      <c r="F112" s="100"/>
      <c r="G112" s="101"/>
    </row>
    <row r="113" spans="1:7" x14ac:dyDescent="0.2">
      <c r="A113" s="102">
        <v>531</v>
      </c>
      <c r="B113" s="103" t="s">
        <v>128</v>
      </c>
      <c r="C113" s="98"/>
      <c r="D113" s="105">
        <v>1</v>
      </c>
      <c r="E113" s="106">
        <v>14700</v>
      </c>
      <c r="F113" s="107">
        <f t="shared" ref="F113:F115" si="7">SUM(E113*D113)</f>
        <v>14700</v>
      </c>
      <c r="G113" s="101"/>
    </row>
    <row r="114" spans="1:7" x14ac:dyDescent="0.2">
      <c r="A114" s="102"/>
      <c r="B114" s="108"/>
      <c r="C114" s="98"/>
      <c r="D114" s="105"/>
      <c r="E114" s="106"/>
      <c r="F114" s="107">
        <f t="shared" si="7"/>
        <v>0</v>
      </c>
      <c r="G114" s="101"/>
    </row>
    <row r="115" spans="1:7" ht="13.5" thickBot="1" x14ac:dyDescent="0.25">
      <c r="A115" s="102"/>
      <c r="B115" s="108"/>
      <c r="C115" s="98"/>
      <c r="D115" s="105"/>
      <c r="E115" s="106"/>
      <c r="F115" s="107">
        <f t="shared" si="7"/>
        <v>0</v>
      </c>
      <c r="G115" s="160">
        <f>SUM(F113:F115)</f>
        <v>14700</v>
      </c>
    </row>
    <row r="116" spans="1:7" x14ac:dyDescent="0.2">
      <c r="A116" s="102"/>
      <c r="B116" s="108"/>
      <c r="C116" s="98"/>
      <c r="D116" s="94"/>
      <c r="E116" s="110"/>
      <c r="F116" s="100"/>
      <c r="G116" s="101"/>
    </row>
    <row r="117" spans="1:7" x14ac:dyDescent="0.2">
      <c r="A117" s="102">
        <v>534</v>
      </c>
      <c r="B117" s="103" t="s">
        <v>129</v>
      </c>
      <c r="C117" s="98"/>
      <c r="D117" s="105"/>
      <c r="E117" s="106"/>
      <c r="F117" s="107">
        <f t="shared" ref="F117:F119" si="8">SUM(E117*D117)</f>
        <v>0</v>
      </c>
      <c r="G117" s="101"/>
    </row>
    <row r="118" spans="1:7" x14ac:dyDescent="0.2">
      <c r="A118" s="102"/>
      <c r="B118" s="108"/>
      <c r="C118" s="98"/>
      <c r="D118" s="105"/>
      <c r="E118" s="106"/>
      <c r="F118" s="107">
        <f t="shared" si="8"/>
        <v>0</v>
      </c>
      <c r="G118" s="101"/>
    </row>
    <row r="119" spans="1:7" ht="13.5" thickBot="1" x14ac:dyDescent="0.25">
      <c r="A119" s="102"/>
      <c r="B119" s="108"/>
      <c r="C119" s="98"/>
      <c r="D119" s="105"/>
      <c r="E119" s="106"/>
      <c r="F119" s="107">
        <f t="shared" si="8"/>
        <v>0</v>
      </c>
      <c r="G119" s="160">
        <f>SUM(F117:F119)</f>
        <v>0</v>
      </c>
    </row>
    <row r="120" spans="1:7" x14ac:dyDescent="0.2">
      <c r="A120" s="102"/>
      <c r="B120" s="108"/>
      <c r="C120" s="98"/>
      <c r="D120" s="94"/>
      <c r="E120" s="110"/>
      <c r="F120" s="100"/>
      <c r="G120" s="101"/>
    </row>
    <row r="121" spans="1:7" x14ac:dyDescent="0.2">
      <c r="A121" s="102">
        <v>550</v>
      </c>
      <c r="B121" s="103" t="s">
        <v>130</v>
      </c>
      <c r="C121" s="98"/>
      <c r="D121" s="105">
        <v>1</v>
      </c>
      <c r="E121" s="106">
        <v>42400</v>
      </c>
      <c r="F121" s="107">
        <f t="shared" ref="F121:F123" si="9">SUM(E121*D121)</f>
        <v>42400</v>
      </c>
      <c r="G121" s="101"/>
    </row>
    <row r="122" spans="1:7" x14ac:dyDescent="0.2">
      <c r="A122" s="102"/>
      <c r="B122" s="108"/>
      <c r="C122" s="98"/>
      <c r="D122" s="105"/>
      <c r="E122" s="106"/>
      <c r="F122" s="107">
        <f t="shared" si="9"/>
        <v>0</v>
      </c>
      <c r="G122" s="101"/>
    </row>
    <row r="123" spans="1:7" ht="13.5" thickBot="1" x14ac:dyDescent="0.25">
      <c r="A123" s="102"/>
      <c r="B123" s="108"/>
      <c r="C123" s="98"/>
      <c r="D123" s="105"/>
      <c r="E123" s="106"/>
      <c r="F123" s="107">
        <f t="shared" si="9"/>
        <v>0</v>
      </c>
      <c r="G123" s="160">
        <f>SUM(F121:F123)</f>
        <v>42400</v>
      </c>
    </row>
    <row r="124" spans="1:7" x14ac:dyDescent="0.2">
      <c r="A124" s="102"/>
      <c r="B124" s="108"/>
      <c r="C124" s="98"/>
      <c r="D124" s="94"/>
      <c r="E124" s="110"/>
      <c r="F124" s="100"/>
      <c r="G124" s="101"/>
    </row>
    <row r="125" spans="1:7" x14ac:dyDescent="0.2">
      <c r="A125" s="102">
        <v>560</v>
      </c>
      <c r="B125" s="103" t="s">
        <v>131</v>
      </c>
      <c r="C125" s="98"/>
      <c r="D125" s="105"/>
      <c r="E125" s="106"/>
      <c r="F125" s="107">
        <f t="shared" ref="F125:F127" si="10">SUM(E125*D125)</f>
        <v>0</v>
      </c>
      <c r="G125" s="101"/>
    </row>
    <row r="126" spans="1:7" x14ac:dyDescent="0.2">
      <c r="A126" s="102"/>
      <c r="B126" s="108"/>
      <c r="C126" s="98"/>
      <c r="D126" s="105"/>
      <c r="E126" s="106"/>
      <c r="F126" s="107">
        <f t="shared" si="10"/>
        <v>0</v>
      </c>
      <c r="G126" s="101"/>
    </row>
    <row r="127" spans="1:7" ht="13.5" thickBot="1" x14ac:dyDescent="0.25">
      <c r="A127" s="102"/>
      <c r="B127" s="108"/>
      <c r="C127" s="98"/>
      <c r="D127" s="105"/>
      <c r="E127" s="106"/>
      <c r="F127" s="107">
        <f t="shared" si="10"/>
        <v>0</v>
      </c>
      <c r="G127" s="160">
        <f>SUM(F125:F127)</f>
        <v>0</v>
      </c>
    </row>
    <row r="128" spans="1:7" x14ac:dyDescent="0.2">
      <c r="A128" s="102"/>
      <c r="B128" s="108"/>
      <c r="C128" s="98"/>
      <c r="D128" s="94"/>
      <c r="E128" s="110"/>
      <c r="F128" s="100"/>
      <c r="G128" s="101"/>
    </row>
    <row r="129" spans="1:7" x14ac:dyDescent="0.2">
      <c r="A129" s="102">
        <v>580</v>
      </c>
      <c r="B129" s="103" t="s">
        <v>132</v>
      </c>
      <c r="C129" s="98"/>
      <c r="D129" s="105">
        <v>1</v>
      </c>
      <c r="E129" s="106">
        <v>28200</v>
      </c>
      <c r="F129" s="107">
        <f t="shared" ref="F129:F131" si="11">SUM(E129*D129)</f>
        <v>28200</v>
      </c>
      <c r="G129" s="101"/>
    </row>
    <row r="130" spans="1:7" x14ac:dyDescent="0.2">
      <c r="A130" s="102"/>
      <c r="B130" s="108" t="s">
        <v>205</v>
      </c>
      <c r="C130" s="98"/>
      <c r="D130" s="105">
        <v>16</v>
      </c>
      <c r="E130" s="106">
        <v>400</v>
      </c>
      <c r="F130" s="107">
        <f t="shared" si="11"/>
        <v>6400</v>
      </c>
      <c r="G130" s="101"/>
    </row>
    <row r="131" spans="1:7" ht="13.5" thickBot="1" x14ac:dyDescent="0.25">
      <c r="A131" s="102"/>
      <c r="B131" s="108"/>
      <c r="C131" s="98"/>
      <c r="D131" s="105"/>
      <c r="E131" s="106"/>
      <c r="F131" s="107">
        <f t="shared" si="11"/>
        <v>0</v>
      </c>
      <c r="G131" s="160">
        <f>SUM(F129:F131)</f>
        <v>34600</v>
      </c>
    </row>
    <row r="132" spans="1:7" x14ac:dyDescent="0.2">
      <c r="A132" s="102"/>
      <c r="B132" s="108"/>
      <c r="C132" s="98"/>
      <c r="D132" s="94"/>
      <c r="E132" s="110"/>
      <c r="F132" s="100"/>
      <c r="G132" s="101"/>
    </row>
    <row r="133" spans="1:7" x14ac:dyDescent="0.2">
      <c r="A133" s="102">
        <v>589</v>
      </c>
      <c r="B133" s="103" t="s">
        <v>206</v>
      </c>
      <c r="C133" s="98"/>
      <c r="D133" s="105"/>
      <c r="E133" s="106"/>
      <c r="F133" s="107">
        <f t="shared" ref="F133:F135" si="12">SUM(E133*D133)</f>
        <v>0</v>
      </c>
      <c r="G133" s="101"/>
    </row>
    <row r="134" spans="1:7" x14ac:dyDescent="0.2">
      <c r="A134" s="102"/>
      <c r="B134" s="108"/>
      <c r="C134" s="98"/>
      <c r="D134" s="105"/>
      <c r="E134" s="106"/>
      <c r="F134" s="107">
        <f t="shared" si="12"/>
        <v>0</v>
      </c>
      <c r="G134" s="101"/>
    </row>
    <row r="135" spans="1:7" ht="13.5" thickBot="1" x14ac:dyDescent="0.25">
      <c r="A135" s="102"/>
      <c r="B135" s="108"/>
      <c r="C135" s="98"/>
      <c r="D135" s="105"/>
      <c r="E135" s="106"/>
      <c r="F135" s="107">
        <f t="shared" si="12"/>
        <v>0</v>
      </c>
      <c r="G135" s="160">
        <f>SUM(F133:F135)</f>
        <v>0</v>
      </c>
    </row>
    <row r="136" spans="1:7" x14ac:dyDescent="0.2">
      <c r="A136" s="102"/>
      <c r="B136" s="108"/>
      <c r="C136" s="98"/>
      <c r="D136" s="94"/>
      <c r="E136" s="110"/>
      <c r="F136" s="100"/>
      <c r="G136" s="101"/>
    </row>
    <row r="137" spans="1:7" x14ac:dyDescent="0.2">
      <c r="A137" s="102" t="s">
        <v>31</v>
      </c>
      <c r="B137" s="103" t="s">
        <v>134</v>
      </c>
      <c r="C137" s="98"/>
      <c r="D137" s="105"/>
      <c r="E137" s="106"/>
      <c r="F137" s="107">
        <f t="shared" ref="F137:F141" si="13">SUM(E137*D137)</f>
        <v>0</v>
      </c>
      <c r="G137" s="101"/>
    </row>
    <row r="138" spans="1:7" x14ac:dyDescent="0.2">
      <c r="A138" s="102"/>
      <c r="B138" s="108"/>
      <c r="C138" s="98"/>
      <c r="D138" s="105"/>
      <c r="E138" s="106"/>
      <c r="F138" s="107">
        <f t="shared" si="13"/>
        <v>0</v>
      </c>
      <c r="G138" s="101"/>
    </row>
    <row r="139" spans="1:7" x14ac:dyDescent="0.2">
      <c r="A139" s="102"/>
      <c r="B139" s="108"/>
      <c r="C139" s="98"/>
      <c r="D139" s="105"/>
      <c r="E139" s="106"/>
      <c r="F139" s="107">
        <f t="shared" si="13"/>
        <v>0</v>
      </c>
      <c r="G139" s="161"/>
    </row>
    <row r="140" spans="1:7" x14ac:dyDescent="0.2">
      <c r="A140" s="102"/>
      <c r="B140" s="103"/>
      <c r="C140" s="98"/>
      <c r="D140" s="105"/>
      <c r="E140" s="106"/>
      <c r="F140" s="107">
        <f t="shared" si="13"/>
        <v>0</v>
      </c>
      <c r="G140" s="101"/>
    </row>
    <row r="141" spans="1:7" ht="13.5" thickBot="1" x14ac:dyDescent="0.25">
      <c r="A141" s="102"/>
      <c r="B141" s="108"/>
      <c r="C141" s="98"/>
      <c r="D141" s="105"/>
      <c r="E141" s="106"/>
      <c r="F141" s="107">
        <f t="shared" si="13"/>
        <v>0</v>
      </c>
      <c r="G141" s="160">
        <f>SUM(F137:F141)</f>
        <v>0</v>
      </c>
    </row>
    <row r="142" spans="1:7" ht="13.5" thickBot="1" x14ac:dyDescent="0.25">
      <c r="A142" s="102"/>
      <c r="B142" s="131"/>
      <c r="C142" s="116"/>
      <c r="D142" s="132"/>
      <c r="E142" s="142"/>
      <c r="F142" s="134"/>
      <c r="G142" s="135"/>
    </row>
    <row r="143" spans="1:7" x14ac:dyDescent="0.2">
      <c r="A143" s="102"/>
      <c r="B143" s="112" t="s">
        <v>99</v>
      </c>
      <c r="C143" s="113"/>
      <c r="D143" s="113"/>
      <c r="E143" s="114"/>
      <c r="F143" s="100"/>
      <c r="G143" s="101"/>
    </row>
    <row r="144" spans="1:7" ht="60" customHeight="1" x14ac:dyDescent="0.2">
      <c r="A144" s="102"/>
      <c r="B144" s="241" t="s">
        <v>207</v>
      </c>
      <c r="C144" s="255"/>
      <c r="D144" s="255"/>
      <c r="E144" s="256"/>
      <c r="F144" s="100"/>
      <c r="G144" s="101"/>
    </row>
    <row r="145" spans="1:8" ht="45.75" customHeight="1" x14ac:dyDescent="0.2">
      <c r="A145" s="102"/>
      <c r="B145" s="241" t="s">
        <v>228</v>
      </c>
      <c r="C145" s="255"/>
      <c r="D145" s="255"/>
      <c r="E145" s="256"/>
      <c r="F145" s="100"/>
      <c r="G145" s="161"/>
    </row>
    <row r="146" spans="1:8" ht="120" customHeight="1" x14ac:dyDescent="0.2">
      <c r="A146" s="102"/>
      <c r="B146" s="241" t="s">
        <v>237</v>
      </c>
      <c r="C146" s="255"/>
      <c r="D146" s="255"/>
      <c r="E146" s="256"/>
      <c r="F146" s="100"/>
      <c r="G146" s="161"/>
    </row>
    <row r="147" spans="1:8" ht="72" customHeight="1" x14ac:dyDescent="0.2">
      <c r="A147" s="102"/>
      <c r="B147" s="241" t="s">
        <v>232</v>
      </c>
      <c r="C147" s="255"/>
      <c r="D147" s="255"/>
      <c r="E147" s="256"/>
      <c r="F147" s="100"/>
      <c r="G147" s="161"/>
    </row>
    <row r="148" spans="1:8" ht="56.25" customHeight="1" x14ac:dyDescent="0.2">
      <c r="A148" s="102"/>
      <c r="B148" s="241" t="s">
        <v>238</v>
      </c>
      <c r="C148" s="255"/>
      <c r="D148" s="255"/>
      <c r="E148" s="256"/>
      <c r="F148" s="100"/>
      <c r="G148" s="101"/>
    </row>
    <row r="149" spans="1:8" ht="13.5" thickBot="1" x14ac:dyDescent="0.25">
      <c r="A149" s="102"/>
      <c r="B149" s="232"/>
      <c r="C149" s="139"/>
      <c r="D149" s="139"/>
      <c r="E149" s="226"/>
      <c r="F149" s="100"/>
      <c r="G149" s="101"/>
    </row>
    <row r="150" spans="1:8" ht="13.5" thickBot="1" x14ac:dyDescent="0.25">
      <c r="A150" s="115"/>
      <c r="B150" s="116"/>
      <c r="C150" s="117"/>
      <c r="D150" s="117"/>
      <c r="E150" s="140" t="s">
        <v>135</v>
      </c>
      <c r="F150" s="119"/>
      <c r="G150" s="120">
        <f>SUM(G103:G142)</f>
        <v>94400</v>
      </c>
      <c r="H150" s="82"/>
    </row>
    <row r="151" spans="1:8" x14ac:dyDescent="0.2">
      <c r="A151" s="121">
        <v>600</v>
      </c>
      <c r="B151" s="8" t="s">
        <v>136</v>
      </c>
      <c r="C151" s="122"/>
      <c r="D151" s="94"/>
      <c r="E151" s="110"/>
      <c r="F151" s="100"/>
      <c r="G151" s="101"/>
    </row>
    <row r="152" spans="1:8" x14ac:dyDescent="0.2">
      <c r="A152" s="91"/>
      <c r="B152" s="8"/>
      <c r="C152" s="98"/>
      <c r="D152" s="94"/>
      <c r="E152" s="110"/>
      <c r="F152" s="100"/>
      <c r="G152" s="101"/>
    </row>
    <row r="153" spans="1:8" x14ac:dyDescent="0.2">
      <c r="A153" s="102">
        <v>610</v>
      </c>
      <c r="B153" s="127" t="s">
        <v>137</v>
      </c>
      <c r="C153" s="98"/>
      <c r="D153" s="105">
        <v>1</v>
      </c>
      <c r="E153" s="106">
        <v>77176.25</v>
      </c>
      <c r="F153" s="107">
        <f t="shared" ref="F153:F155" si="14">SUM(E153*D153)</f>
        <v>77176.25</v>
      </c>
      <c r="G153" s="101"/>
    </row>
    <row r="154" spans="1:8" x14ac:dyDescent="0.2">
      <c r="A154" s="102"/>
      <c r="B154" s="2" t="s">
        <v>208</v>
      </c>
      <c r="C154" s="98"/>
      <c r="D154" s="105">
        <v>1</v>
      </c>
      <c r="E154" s="106">
        <v>4400</v>
      </c>
      <c r="F154" s="107">
        <f t="shared" si="14"/>
        <v>4400</v>
      </c>
      <c r="G154" s="101"/>
    </row>
    <row r="155" spans="1:8" ht="13.5" thickBot="1" x14ac:dyDescent="0.25">
      <c r="A155" s="102"/>
      <c r="B155" s="2" t="s">
        <v>209</v>
      </c>
      <c r="C155" s="98"/>
      <c r="D155" s="105">
        <v>1</v>
      </c>
      <c r="E155" s="106">
        <v>18050</v>
      </c>
      <c r="F155" s="107">
        <f t="shared" si="14"/>
        <v>18050</v>
      </c>
      <c r="G155" s="160">
        <f>SUM(F153:F155)</f>
        <v>99626.25</v>
      </c>
    </row>
    <row r="156" spans="1:8" x14ac:dyDescent="0.2">
      <c r="A156" s="102"/>
      <c r="C156" s="98"/>
      <c r="D156" s="94"/>
      <c r="E156" s="110"/>
      <c r="F156" s="100"/>
      <c r="G156" s="101"/>
    </row>
    <row r="157" spans="1:8" x14ac:dyDescent="0.2">
      <c r="A157" s="102">
        <v>612</v>
      </c>
      <c r="B157" s="127" t="s">
        <v>138</v>
      </c>
      <c r="C157" s="98"/>
      <c r="D157" s="105"/>
      <c r="E157" s="106"/>
      <c r="F157" s="107">
        <f t="shared" ref="F157:F159" si="15">SUM(E157*D157)</f>
        <v>0</v>
      </c>
      <c r="G157" s="101"/>
    </row>
    <row r="158" spans="1:8" x14ac:dyDescent="0.2">
      <c r="A158" s="102"/>
      <c r="C158" s="98"/>
      <c r="D158" s="105"/>
      <c r="E158" s="106"/>
      <c r="F158" s="107">
        <f t="shared" si="15"/>
        <v>0</v>
      </c>
      <c r="G158" s="101"/>
    </row>
    <row r="159" spans="1:8" ht="13.5" thickBot="1" x14ac:dyDescent="0.25">
      <c r="A159" s="102"/>
      <c r="C159" s="98"/>
      <c r="D159" s="105"/>
      <c r="E159" s="106"/>
      <c r="F159" s="107">
        <f t="shared" si="15"/>
        <v>0</v>
      </c>
      <c r="G159" s="160">
        <f>SUM(F157:F159)</f>
        <v>0</v>
      </c>
    </row>
    <row r="160" spans="1:8" x14ac:dyDescent="0.2">
      <c r="A160" s="102"/>
      <c r="C160" s="98"/>
      <c r="D160" s="94"/>
      <c r="E160" s="110"/>
      <c r="F160" s="100"/>
      <c r="G160" s="101"/>
    </row>
    <row r="161" spans="1:7" x14ac:dyDescent="0.2">
      <c r="A161" s="102">
        <v>640</v>
      </c>
      <c r="B161" s="127" t="s">
        <v>139</v>
      </c>
      <c r="C161" s="98"/>
      <c r="D161" s="105">
        <v>1</v>
      </c>
      <c r="E161" s="106">
        <v>110000</v>
      </c>
      <c r="F161" s="107">
        <f t="shared" ref="F161:F164" si="16">SUM(E161*D161)</f>
        <v>110000</v>
      </c>
      <c r="G161" s="101"/>
    </row>
    <row r="162" spans="1:7" x14ac:dyDescent="0.2">
      <c r="A162" s="102"/>
      <c r="B162" s="127"/>
      <c r="C162" s="98"/>
      <c r="D162" s="105"/>
      <c r="E162" s="106"/>
      <c r="F162" s="107">
        <f t="shared" si="16"/>
        <v>0</v>
      </c>
      <c r="G162" s="101"/>
    </row>
    <row r="163" spans="1:7" x14ac:dyDescent="0.2">
      <c r="A163" s="102"/>
      <c r="C163" s="98"/>
      <c r="D163" s="105"/>
      <c r="E163" s="106"/>
      <c r="F163" s="107">
        <f t="shared" si="16"/>
        <v>0</v>
      </c>
      <c r="G163" s="101"/>
    </row>
    <row r="164" spans="1:7" ht="13.5" thickBot="1" x14ac:dyDescent="0.25">
      <c r="A164" s="102"/>
      <c r="C164" s="98"/>
      <c r="D164" s="105"/>
      <c r="E164" s="106"/>
      <c r="F164" s="107">
        <f t="shared" si="16"/>
        <v>0</v>
      </c>
      <c r="G164" s="160">
        <f>SUM(F161:F164)</f>
        <v>110000</v>
      </c>
    </row>
    <row r="165" spans="1:7" x14ac:dyDescent="0.2">
      <c r="A165" s="102"/>
      <c r="C165" s="98"/>
      <c r="D165" s="94"/>
      <c r="E165" s="110"/>
      <c r="F165" s="100"/>
      <c r="G165" s="101"/>
    </row>
    <row r="166" spans="1:7" x14ac:dyDescent="0.2">
      <c r="A166" s="102">
        <v>641</v>
      </c>
      <c r="B166" s="127" t="s">
        <v>140</v>
      </c>
      <c r="C166" s="98"/>
      <c r="D166" s="105"/>
      <c r="E166" s="106"/>
      <c r="F166" s="107">
        <f t="shared" ref="F166:F169" si="17">SUM(E166*D166)</f>
        <v>0</v>
      </c>
      <c r="G166" s="101"/>
    </row>
    <row r="167" spans="1:7" x14ac:dyDescent="0.2">
      <c r="A167" s="102"/>
      <c r="C167" s="98"/>
      <c r="D167" s="105"/>
      <c r="E167" s="106"/>
      <c r="F167" s="107">
        <f t="shared" si="17"/>
        <v>0</v>
      </c>
      <c r="G167" s="101"/>
    </row>
    <row r="168" spans="1:7" x14ac:dyDescent="0.2">
      <c r="A168" s="102"/>
      <c r="C168" s="98"/>
      <c r="D168" s="105"/>
      <c r="E168" s="106"/>
      <c r="F168" s="107">
        <f t="shared" si="17"/>
        <v>0</v>
      </c>
      <c r="G168" s="101"/>
    </row>
    <row r="169" spans="1:7" ht="13.5" thickBot="1" x14ac:dyDescent="0.25">
      <c r="A169" s="102"/>
      <c r="C169" s="98"/>
      <c r="D169" s="105"/>
      <c r="E169" s="106"/>
      <c r="F169" s="107">
        <f t="shared" si="17"/>
        <v>0</v>
      </c>
      <c r="G169" s="160">
        <f>SUM(F166:F169)</f>
        <v>0</v>
      </c>
    </row>
    <row r="170" spans="1:7" x14ac:dyDescent="0.2">
      <c r="A170" s="102"/>
      <c r="C170" s="98"/>
      <c r="D170" s="94"/>
      <c r="E170" s="110"/>
      <c r="F170" s="100"/>
      <c r="G170" s="101"/>
    </row>
    <row r="171" spans="1:7" x14ac:dyDescent="0.2">
      <c r="A171" s="102">
        <v>650</v>
      </c>
      <c r="B171" s="127" t="s">
        <v>141</v>
      </c>
      <c r="C171" s="98"/>
      <c r="D171" s="105">
        <v>1</v>
      </c>
      <c r="E171" s="106">
        <v>9594.75</v>
      </c>
      <c r="F171" s="107">
        <f t="shared" ref="F171:F174" si="18">SUM(E171*D171)</f>
        <v>9594.75</v>
      </c>
      <c r="G171" s="101"/>
    </row>
    <row r="172" spans="1:7" x14ac:dyDescent="0.2">
      <c r="A172" s="102"/>
      <c r="B172" s="2" t="s">
        <v>210</v>
      </c>
      <c r="C172" s="98"/>
      <c r="D172" s="105">
        <v>25</v>
      </c>
      <c r="E172" s="106">
        <v>433.96</v>
      </c>
      <c r="F172" s="107">
        <f t="shared" si="18"/>
        <v>10849</v>
      </c>
      <c r="G172" s="101"/>
    </row>
    <row r="173" spans="1:7" x14ac:dyDescent="0.2">
      <c r="A173" s="102"/>
      <c r="B173" s="2" t="s">
        <v>211</v>
      </c>
      <c r="C173" s="98"/>
      <c r="D173" s="105">
        <v>3</v>
      </c>
      <c r="E173" s="106">
        <v>394</v>
      </c>
      <c r="F173" s="107">
        <f t="shared" si="18"/>
        <v>1182</v>
      </c>
      <c r="G173" s="101"/>
    </row>
    <row r="174" spans="1:7" ht="13.5" thickBot="1" x14ac:dyDescent="0.25">
      <c r="A174" s="102"/>
      <c r="C174" s="98"/>
      <c r="D174" s="105"/>
      <c r="E174" s="106"/>
      <c r="F174" s="107">
        <f t="shared" si="18"/>
        <v>0</v>
      </c>
      <c r="G174" s="160">
        <f>SUM(F171:F174)</f>
        <v>21625.75</v>
      </c>
    </row>
    <row r="175" spans="1:7" x14ac:dyDescent="0.2">
      <c r="A175" s="102"/>
      <c r="C175" s="98"/>
      <c r="D175" s="94"/>
      <c r="E175" s="110"/>
      <c r="F175" s="100"/>
      <c r="G175" s="101"/>
    </row>
    <row r="176" spans="1:7" x14ac:dyDescent="0.2">
      <c r="A176" s="102">
        <v>651</v>
      </c>
      <c r="B176" s="127" t="s">
        <v>212</v>
      </c>
      <c r="C176" s="98"/>
      <c r="D176" s="105"/>
      <c r="E176" s="106"/>
      <c r="F176" s="107">
        <f t="shared" ref="F176:F178" si="19">SUM(E176*D176)</f>
        <v>0</v>
      </c>
      <c r="G176" s="101"/>
    </row>
    <row r="177" spans="1:7" x14ac:dyDescent="0.2">
      <c r="A177" s="102"/>
      <c r="B177" s="2" t="s">
        <v>142</v>
      </c>
      <c r="C177" s="98"/>
      <c r="D177" s="105"/>
      <c r="E177" s="106"/>
      <c r="F177" s="107">
        <f t="shared" si="19"/>
        <v>0</v>
      </c>
      <c r="G177" s="101"/>
    </row>
    <row r="178" spans="1:7" ht="13.5" thickBot="1" x14ac:dyDescent="0.25">
      <c r="A178" s="102"/>
      <c r="C178" s="98"/>
      <c r="D178" s="105"/>
      <c r="E178" s="106"/>
      <c r="F178" s="107">
        <f t="shared" si="19"/>
        <v>0</v>
      </c>
      <c r="G178" s="160">
        <f>SUM(F176:F178)</f>
        <v>0</v>
      </c>
    </row>
    <row r="179" spans="1:7" x14ac:dyDescent="0.2">
      <c r="A179" s="102"/>
      <c r="C179" s="98"/>
      <c r="D179" s="94"/>
      <c r="E179" s="110"/>
      <c r="F179" s="100"/>
      <c r="G179" s="101"/>
    </row>
    <row r="180" spans="1:7" x14ac:dyDescent="0.2">
      <c r="A180" s="102">
        <v>652</v>
      </c>
      <c r="B180" s="127" t="s">
        <v>143</v>
      </c>
      <c r="C180" s="98"/>
      <c r="D180" s="105"/>
      <c r="E180" s="106"/>
      <c r="F180" s="107">
        <f t="shared" ref="F180:F182" si="20">SUM(E180*D180)</f>
        <v>0</v>
      </c>
      <c r="G180" s="101"/>
    </row>
    <row r="181" spans="1:7" x14ac:dyDescent="0.2">
      <c r="A181" s="102"/>
      <c r="B181" s="2" t="s">
        <v>211</v>
      </c>
      <c r="C181" s="98"/>
      <c r="D181" s="105"/>
      <c r="E181" s="106"/>
      <c r="F181" s="107">
        <f t="shared" si="20"/>
        <v>0</v>
      </c>
      <c r="G181" s="101"/>
    </row>
    <row r="182" spans="1:7" ht="13.5" thickBot="1" x14ac:dyDescent="0.25">
      <c r="A182" s="102"/>
      <c r="C182" s="98"/>
      <c r="D182" s="105"/>
      <c r="E182" s="106"/>
      <c r="F182" s="107">
        <f t="shared" si="20"/>
        <v>0</v>
      </c>
      <c r="G182" s="160">
        <f>SUM(F180:F182)</f>
        <v>0</v>
      </c>
    </row>
    <row r="183" spans="1:7" x14ac:dyDescent="0.2">
      <c r="A183" s="102"/>
      <c r="C183" s="98"/>
      <c r="D183" s="94"/>
      <c r="E183" s="110"/>
      <c r="F183" s="100"/>
      <c r="G183" s="101"/>
    </row>
    <row r="184" spans="1:7" x14ac:dyDescent="0.2">
      <c r="A184" s="102">
        <v>653</v>
      </c>
      <c r="B184" s="127" t="s">
        <v>144</v>
      </c>
      <c r="C184" s="98"/>
      <c r="D184" s="105">
        <v>1</v>
      </c>
      <c r="E184" s="106">
        <v>10766</v>
      </c>
      <c r="F184" s="107">
        <f t="shared" ref="F184:F187" si="21">SUM(E184*D184)</f>
        <v>10766</v>
      </c>
      <c r="G184" s="101"/>
    </row>
    <row r="185" spans="1:7" x14ac:dyDescent="0.2">
      <c r="A185" s="102"/>
      <c r="B185" s="2" t="s">
        <v>213</v>
      </c>
      <c r="C185" s="98"/>
      <c r="D185" s="105">
        <v>12</v>
      </c>
      <c r="E185" s="106">
        <v>553.79999999999995</v>
      </c>
      <c r="F185" s="107">
        <f t="shared" si="21"/>
        <v>6645.5999999999995</v>
      </c>
      <c r="G185" s="101"/>
    </row>
    <row r="186" spans="1:7" x14ac:dyDescent="0.2">
      <c r="A186" s="102"/>
      <c r="C186" s="98"/>
      <c r="D186" s="105"/>
      <c r="E186" s="106"/>
      <c r="F186" s="107">
        <f t="shared" si="21"/>
        <v>0</v>
      </c>
      <c r="G186" s="101"/>
    </row>
    <row r="187" spans="1:7" ht="13.5" thickBot="1" x14ac:dyDescent="0.25">
      <c r="A187" s="102"/>
      <c r="C187" s="98"/>
      <c r="D187" s="105"/>
      <c r="E187" s="106"/>
      <c r="F187" s="107">
        <f t="shared" si="21"/>
        <v>0</v>
      </c>
      <c r="G187" s="160">
        <f>SUM(F184:F187)</f>
        <v>17411.599999999999</v>
      </c>
    </row>
    <row r="188" spans="1:7" ht="13.5" thickBot="1" x14ac:dyDescent="0.25">
      <c r="A188" s="102"/>
      <c r="C188" s="98"/>
      <c r="D188" s="94"/>
      <c r="E188" s="110"/>
      <c r="F188" s="134"/>
      <c r="G188" s="135"/>
    </row>
    <row r="189" spans="1:7" x14ac:dyDescent="0.2">
      <c r="A189" s="102"/>
      <c r="B189" s="112" t="s">
        <v>99</v>
      </c>
      <c r="C189" s="113"/>
      <c r="D189" s="113"/>
      <c r="E189" s="114"/>
      <c r="F189" s="100"/>
      <c r="G189" s="101"/>
    </row>
    <row r="190" spans="1:7" ht="66.75" customHeight="1" x14ac:dyDescent="0.2">
      <c r="A190" s="102"/>
      <c r="B190" s="241" t="s">
        <v>234</v>
      </c>
      <c r="C190" s="242"/>
      <c r="D190" s="242"/>
      <c r="E190" s="243"/>
      <c r="F190" s="100"/>
      <c r="G190" s="101"/>
    </row>
    <row r="191" spans="1:7" ht="50.25" customHeight="1" x14ac:dyDescent="0.2">
      <c r="A191" s="102"/>
      <c r="B191" s="241" t="s">
        <v>214</v>
      </c>
      <c r="C191" s="242"/>
      <c r="D191" s="242"/>
      <c r="E191" s="243"/>
      <c r="F191" s="100"/>
      <c r="G191" s="101"/>
    </row>
    <row r="192" spans="1:7" ht="42" customHeight="1" x14ac:dyDescent="0.2">
      <c r="A192" s="102"/>
      <c r="B192" s="241" t="s">
        <v>215</v>
      </c>
      <c r="C192" s="242"/>
      <c r="D192" s="242"/>
      <c r="E192" s="243"/>
      <c r="F192" s="100"/>
      <c r="G192" s="101"/>
    </row>
    <row r="193" spans="1:8" ht="82.5" customHeight="1" x14ac:dyDescent="0.2">
      <c r="A193" s="102"/>
      <c r="B193" s="241" t="s">
        <v>233</v>
      </c>
      <c r="C193" s="242"/>
      <c r="D193" s="242"/>
      <c r="E193" s="243"/>
      <c r="F193" s="100"/>
      <c r="G193" s="101"/>
    </row>
    <row r="194" spans="1:8" ht="54.75" customHeight="1" x14ac:dyDescent="0.2">
      <c r="A194" s="102"/>
      <c r="B194" s="241" t="s">
        <v>216</v>
      </c>
      <c r="C194" s="242"/>
      <c r="D194" s="242"/>
      <c r="E194" s="243"/>
      <c r="F194" s="100"/>
      <c r="G194" s="101"/>
    </row>
    <row r="195" spans="1:8" ht="45" customHeight="1" x14ac:dyDescent="0.2">
      <c r="A195" s="102"/>
      <c r="B195" s="241" t="s">
        <v>217</v>
      </c>
      <c r="C195" s="242"/>
      <c r="D195" s="242"/>
      <c r="E195" s="243"/>
      <c r="F195" s="100"/>
      <c r="G195" s="101"/>
    </row>
    <row r="196" spans="1:8" ht="45" customHeight="1" x14ac:dyDescent="0.2">
      <c r="A196" s="102"/>
      <c r="B196" s="241" t="s">
        <v>218</v>
      </c>
      <c r="C196" s="247"/>
      <c r="D196" s="247"/>
      <c r="E196" s="243"/>
      <c r="F196" s="100"/>
      <c r="G196" s="101"/>
    </row>
    <row r="197" spans="1:8" ht="79.5" customHeight="1" x14ac:dyDescent="0.2">
      <c r="A197" s="102"/>
      <c r="B197" s="244" t="s">
        <v>235</v>
      </c>
      <c r="C197" s="245"/>
      <c r="D197" s="245"/>
      <c r="E197" s="246"/>
      <c r="F197" s="100"/>
      <c r="G197" s="101"/>
    </row>
    <row r="198" spans="1:8" ht="42.75" customHeight="1" x14ac:dyDescent="0.2">
      <c r="A198" s="102"/>
      <c r="B198" s="241" t="s">
        <v>229</v>
      </c>
      <c r="C198" s="242"/>
      <c r="D198" s="242"/>
      <c r="E198" s="243"/>
      <c r="F198" s="100"/>
      <c r="G198" s="101"/>
    </row>
    <row r="199" spans="1:8" ht="38.25" customHeight="1" thickBot="1" x14ac:dyDescent="0.25">
      <c r="A199" s="102"/>
      <c r="B199" s="239"/>
      <c r="C199" s="240"/>
      <c r="D199" s="240"/>
      <c r="E199" s="238"/>
      <c r="F199" s="100"/>
      <c r="G199" s="101"/>
    </row>
    <row r="200" spans="1:8" ht="13.5" thickBot="1" x14ac:dyDescent="0.25">
      <c r="A200" s="115"/>
      <c r="B200" s="163"/>
      <c r="C200" s="164"/>
      <c r="D200" s="165"/>
      <c r="E200" s="166" t="s">
        <v>145</v>
      </c>
      <c r="F200" s="119"/>
      <c r="G200" s="119">
        <f>SUM(G151:G199)</f>
        <v>248663.6</v>
      </c>
      <c r="H200" s="82"/>
    </row>
    <row r="201" spans="1:8" x14ac:dyDescent="0.2">
      <c r="A201" s="121">
        <v>800</v>
      </c>
      <c r="B201" s="167" t="s">
        <v>146</v>
      </c>
      <c r="C201" s="122"/>
      <c r="D201" s="122"/>
      <c r="E201" s="168"/>
      <c r="F201" s="124"/>
      <c r="G201" s="101"/>
    </row>
    <row r="202" spans="1:8" x14ac:dyDescent="0.2">
      <c r="A202" s="102"/>
      <c r="C202" s="98"/>
      <c r="D202" s="98"/>
      <c r="E202" s="145"/>
      <c r="F202" s="100"/>
      <c r="G202" s="101"/>
    </row>
    <row r="203" spans="1:8" x14ac:dyDescent="0.2">
      <c r="A203" s="102">
        <v>810</v>
      </c>
      <c r="B203" s="127" t="s">
        <v>147</v>
      </c>
      <c r="C203" s="98"/>
      <c r="D203" s="143">
        <v>1</v>
      </c>
      <c r="E203" s="144">
        <v>15740.94</v>
      </c>
      <c r="F203" s="107">
        <f t="shared" ref="F203:F206" si="22">SUM(E203*D203)</f>
        <v>15740.94</v>
      </c>
      <c r="G203" s="101"/>
    </row>
    <row r="204" spans="1:8" x14ac:dyDescent="0.2">
      <c r="A204" s="102"/>
      <c r="B204" s="2" t="s">
        <v>219</v>
      </c>
      <c r="C204" s="98"/>
      <c r="D204" s="143">
        <v>1</v>
      </c>
      <c r="E204" s="144">
        <v>9900</v>
      </c>
      <c r="F204" s="107">
        <f t="shared" si="22"/>
        <v>9900</v>
      </c>
      <c r="G204" s="101"/>
    </row>
    <row r="205" spans="1:8" x14ac:dyDescent="0.2">
      <c r="A205" s="102"/>
      <c r="C205" s="98"/>
      <c r="D205" s="143"/>
      <c r="E205" s="144"/>
      <c r="F205" s="107">
        <f t="shared" si="22"/>
        <v>0</v>
      </c>
      <c r="G205" s="101"/>
    </row>
    <row r="206" spans="1:8" ht="13.5" thickBot="1" x14ac:dyDescent="0.25">
      <c r="A206" s="102"/>
      <c r="C206" s="98"/>
      <c r="D206" s="143"/>
      <c r="E206" s="144"/>
      <c r="F206" s="107">
        <f t="shared" si="22"/>
        <v>0</v>
      </c>
      <c r="G206" s="160">
        <f>SUM(F203:F206)</f>
        <v>25640.940000000002</v>
      </c>
    </row>
    <row r="207" spans="1:8" x14ac:dyDescent="0.2">
      <c r="A207" s="102"/>
      <c r="C207" s="98"/>
      <c r="D207" s="98"/>
      <c r="E207" s="145"/>
      <c r="F207" s="100"/>
      <c r="G207" s="101"/>
    </row>
    <row r="208" spans="1:8" x14ac:dyDescent="0.2">
      <c r="A208" s="102">
        <v>890</v>
      </c>
      <c r="B208" s="127" t="s">
        <v>148</v>
      </c>
      <c r="C208" s="98"/>
      <c r="D208" s="143"/>
      <c r="E208" s="144"/>
      <c r="F208" s="107">
        <f t="shared" ref="F208:F211" si="23">SUM(E208*D208)</f>
        <v>0</v>
      </c>
      <c r="G208" s="101"/>
    </row>
    <row r="209" spans="1:8" x14ac:dyDescent="0.2">
      <c r="A209" s="102"/>
      <c r="C209" s="98"/>
      <c r="D209" s="143"/>
      <c r="E209" s="144"/>
      <c r="F209" s="107">
        <f t="shared" si="23"/>
        <v>0</v>
      </c>
      <c r="G209" s="101"/>
    </row>
    <row r="210" spans="1:8" x14ac:dyDescent="0.2">
      <c r="A210" s="102"/>
      <c r="C210" s="98"/>
      <c r="D210" s="143"/>
      <c r="E210" s="144"/>
      <c r="F210" s="107">
        <f t="shared" si="23"/>
        <v>0</v>
      </c>
      <c r="G210" s="101"/>
    </row>
    <row r="211" spans="1:8" ht="13.5" thickBot="1" x14ac:dyDescent="0.25">
      <c r="A211" s="102"/>
      <c r="C211" s="98"/>
      <c r="D211" s="143"/>
      <c r="E211" s="144"/>
      <c r="F211" s="107">
        <f t="shared" si="23"/>
        <v>0</v>
      </c>
      <c r="G211" s="160">
        <f>SUM(F208:F211)</f>
        <v>0</v>
      </c>
    </row>
    <row r="212" spans="1:8" x14ac:dyDescent="0.2">
      <c r="A212" s="102"/>
      <c r="C212" s="98"/>
      <c r="D212" s="98"/>
      <c r="E212" s="145"/>
      <c r="F212" s="100"/>
      <c r="G212" s="101"/>
    </row>
    <row r="213" spans="1:8" x14ac:dyDescent="0.2">
      <c r="A213" s="102" t="s">
        <v>149</v>
      </c>
      <c r="B213" s="103" t="s">
        <v>134</v>
      </c>
      <c r="C213" s="98"/>
      <c r="D213" s="143"/>
      <c r="E213" s="144"/>
      <c r="F213" s="107">
        <f t="shared" ref="F213:F216" si="24">SUM(E213*D213)</f>
        <v>0</v>
      </c>
      <c r="G213" s="101"/>
    </row>
    <row r="214" spans="1:8" x14ac:dyDescent="0.2">
      <c r="A214" s="102"/>
      <c r="C214" s="98"/>
      <c r="D214" s="143"/>
      <c r="E214" s="144"/>
      <c r="F214" s="107">
        <f t="shared" si="24"/>
        <v>0</v>
      </c>
      <c r="G214" s="101"/>
    </row>
    <row r="215" spans="1:8" x14ac:dyDescent="0.2">
      <c r="A215" s="102"/>
      <c r="C215" s="98"/>
      <c r="D215" s="143"/>
      <c r="E215" s="144"/>
      <c r="F215" s="107">
        <f t="shared" si="24"/>
        <v>0</v>
      </c>
      <c r="G215" s="101"/>
    </row>
    <row r="216" spans="1:8" ht="13.5" thickBot="1" x14ac:dyDescent="0.25">
      <c r="A216" s="102"/>
      <c r="C216" s="98"/>
      <c r="D216" s="143"/>
      <c r="E216" s="144"/>
      <c r="F216" s="107">
        <f t="shared" si="24"/>
        <v>0</v>
      </c>
      <c r="G216" s="160">
        <f>SUM(F213:F216)</f>
        <v>0</v>
      </c>
    </row>
    <row r="217" spans="1:8" x14ac:dyDescent="0.2">
      <c r="A217" s="102"/>
      <c r="C217" s="98"/>
      <c r="D217" s="98"/>
      <c r="E217" s="145"/>
      <c r="F217" s="100"/>
      <c r="G217" s="101"/>
    </row>
    <row r="218" spans="1:8" ht="13.5" thickBot="1" x14ac:dyDescent="0.25">
      <c r="A218" s="102"/>
      <c r="C218" s="132"/>
      <c r="D218" s="98"/>
      <c r="E218" s="145"/>
      <c r="F218" s="134"/>
      <c r="G218" s="135"/>
    </row>
    <row r="219" spans="1:8" x14ac:dyDescent="0.2">
      <c r="A219" s="102"/>
      <c r="B219" s="169" t="s">
        <v>99</v>
      </c>
      <c r="C219" s="170"/>
      <c r="D219" s="170"/>
      <c r="E219" s="171"/>
      <c r="F219" s="100"/>
      <c r="G219" s="101"/>
    </row>
    <row r="220" spans="1:8" ht="56.25" customHeight="1" x14ac:dyDescent="0.2">
      <c r="A220" s="102"/>
      <c r="B220" s="241" t="s">
        <v>220</v>
      </c>
      <c r="C220" s="255"/>
      <c r="D220" s="255"/>
      <c r="E220" s="256"/>
      <c r="F220" s="100"/>
      <c r="G220" s="101"/>
    </row>
    <row r="221" spans="1:8" ht="44.25" customHeight="1" x14ac:dyDescent="0.2">
      <c r="A221" s="102"/>
      <c r="B221" s="241" t="s">
        <v>221</v>
      </c>
      <c r="C221" s="255"/>
      <c r="D221" s="255"/>
      <c r="E221" s="256"/>
      <c r="F221" s="100"/>
      <c r="G221" s="101"/>
    </row>
    <row r="222" spans="1:8" ht="13.5" customHeight="1" x14ac:dyDescent="0.2">
      <c r="A222" s="102"/>
      <c r="B222" s="239"/>
      <c r="C222" s="240"/>
      <c r="D222" s="240"/>
      <c r="E222" s="238"/>
      <c r="F222" s="100"/>
      <c r="G222" s="101"/>
    </row>
    <row r="223" spans="1:8" ht="13.5" thickBot="1" x14ac:dyDescent="0.25">
      <c r="A223" s="102"/>
      <c r="B223" s="232"/>
      <c r="C223" s="139"/>
      <c r="D223" s="139"/>
      <c r="E223" s="226"/>
      <c r="F223" s="100"/>
      <c r="G223" s="101"/>
    </row>
    <row r="224" spans="1:8" ht="13.5" thickBot="1" x14ac:dyDescent="0.25">
      <c r="A224" s="102"/>
      <c r="B224" s="172"/>
      <c r="C224" s="131"/>
      <c r="D224" s="131"/>
      <c r="E224" s="118" t="s">
        <v>150</v>
      </c>
      <c r="F224" s="119"/>
      <c r="G224" s="119">
        <f>SUM(G201:G223)</f>
        <v>25640.940000000002</v>
      </c>
      <c r="H224" s="82"/>
    </row>
    <row r="225" spans="1:7" ht="13.5" thickBot="1" x14ac:dyDescent="0.25">
      <c r="A225" s="174" t="s">
        <v>151</v>
      </c>
      <c r="B225" s="175"/>
      <c r="C225" s="175"/>
      <c r="D225" s="175"/>
      <c r="E225" s="177"/>
      <c r="F225" s="178"/>
      <c r="G225" s="178">
        <f>G30+G61+G90+G102+G150+G200+G224</f>
        <v>3855875.9950000001</v>
      </c>
    </row>
    <row r="226" spans="1:7" ht="13.5" thickBot="1" x14ac:dyDescent="0.25">
      <c r="A226" s="179" t="s">
        <v>222</v>
      </c>
      <c r="B226" s="180"/>
      <c r="C226" s="181"/>
      <c r="D226" s="180"/>
      <c r="E226" s="183"/>
      <c r="F226" s="184"/>
      <c r="G226" s="185">
        <f>IF(C226=0,0,(G225-(G225/(1+C226))))</f>
        <v>0</v>
      </c>
    </row>
    <row r="227" spans="1:7" ht="13.5" thickBot="1" x14ac:dyDescent="0.25">
      <c r="A227" s="121">
        <v>700</v>
      </c>
      <c r="B227" s="149" t="s">
        <v>153</v>
      </c>
      <c r="C227" s="150"/>
      <c r="D227" s="122"/>
      <c r="E227" s="186"/>
      <c r="F227" s="209"/>
      <c r="G227" s="101"/>
    </row>
    <row r="228" spans="1:7" x14ac:dyDescent="0.2">
      <c r="A228" s="102"/>
      <c r="C228" s="152"/>
      <c r="D228" s="98"/>
      <c r="E228" s="187"/>
      <c r="F228" s="100"/>
      <c r="G228" s="101"/>
    </row>
    <row r="229" spans="1:7" x14ac:dyDescent="0.2">
      <c r="A229" s="102">
        <v>700</v>
      </c>
      <c r="B229" s="127" t="s">
        <v>154</v>
      </c>
      <c r="C229" s="152"/>
      <c r="D229" s="143"/>
      <c r="E229" s="188"/>
      <c r="F229" s="107">
        <f>SUM(E229*D229)</f>
        <v>0</v>
      </c>
      <c r="G229" s="101"/>
    </row>
    <row r="230" spans="1:7" x14ac:dyDescent="0.2">
      <c r="A230" s="102"/>
      <c r="C230" s="152"/>
      <c r="D230" s="98"/>
      <c r="E230" s="187"/>
      <c r="F230" s="100"/>
      <c r="G230" s="101"/>
    </row>
    <row r="231" spans="1:7" x14ac:dyDescent="0.2">
      <c r="A231" s="102">
        <v>730</v>
      </c>
      <c r="B231" s="127" t="s">
        <v>156</v>
      </c>
      <c r="C231" s="152"/>
      <c r="D231" s="143"/>
      <c r="E231" s="188"/>
      <c r="F231" s="107">
        <f>SUM(E231*D231)</f>
        <v>0</v>
      </c>
      <c r="G231" s="101"/>
    </row>
    <row r="232" spans="1:7" ht="13.5" thickBot="1" x14ac:dyDescent="0.25">
      <c r="A232" s="102"/>
      <c r="B232" s="194"/>
      <c r="C232" s="116"/>
      <c r="D232" s="132"/>
      <c r="E232" s="210"/>
      <c r="F232" s="100"/>
      <c r="G232" s="101"/>
    </row>
    <row r="233" spans="1:7" x14ac:dyDescent="0.2">
      <c r="A233" s="102"/>
      <c r="B233" s="252" t="s">
        <v>99</v>
      </c>
      <c r="C233" s="253"/>
      <c r="D233" s="253"/>
      <c r="E233" s="254"/>
      <c r="F233" s="100"/>
      <c r="G233" s="101"/>
    </row>
    <row r="234" spans="1:7" x14ac:dyDescent="0.2">
      <c r="A234" s="102"/>
      <c r="B234" s="248"/>
      <c r="C234" s="229"/>
      <c r="D234" s="229"/>
      <c r="E234" s="230"/>
      <c r="F234" s="100"/>
      <c r="G234" s="101"/>
    </row>
    <row r="235" spans="1:7" x14ac:dyDescent="0.2">
      <c r="A235" s="102"/>
      <c r="B235" s="231"/>
      <c r="C235" s="229"/>
      <c r="D235" s="229"/>
      <c r="E235" s="230"/>
      <c r="F235" s="100"/>
      <c r="G235" s="101"/>
    </row>
    <row r="236" spans="1:7" x14ac:dyDescent="0.2">
      <c r="A236" s="102"/>
      <c r="B236" s="231"/>
      <c r="C236" s="229"/>
      <c r="D236" s="229"/>
      <c r="E236" s="230"/>
      <c r="F236" s="100"/>
      <c r="G236" s="101"/>
    </row>
    <row r="237" spans="1:7" x14ac:dyDescent="0.2">
      <c r="A237" s="102"/>
      <c r="B237" s="231"/>
      <c r="C237" s="229"/>
      <c r="D237" s="229"/>
      <c r="E237" s="230"/>
      <c r="F237" s="100"/>
      <c r="G237" s="101"/>
    </row>
    <row r="238" spans="1:7" ht="13.5" thickBot="1" x14ac:dyDescent="0.25">
      <c r="A238" s="102"/>
      <c r="B238" s="249"/>
      <c r="C238" s="250"/>
      <c r="D238" s="250"/>
      <c r="E238" s="251"/>
      <c r="F238" s="100"/>
      <c r="G238" s="160"/>
    </row>
    <row r="239" spans="1:7" ht="13.5" thickBot="1" x14ac:dyDescent="0.25">
      <c r="A239" s="115"/>
      <c r="B239" s="131"/>
      <c r="C239" s="116"/>
      <c r="D239" s="132"/>
      <c r="E239" s="211" t="s">
        <v>223</v>
      </c>
      <c r="F239" s="196"/>
      <c r="G239" s="212">
        <f>SUM(F229:F231)</f>
        <v>0</v>
      </c>
    </row>
    <row r="240" spans="1:7" x14ac:dyDescent="0.2">
      <c r="A240" s="102" t="s">
        <v>52</v>
      </c>
      <c r="B240" s="127"/>
      <c r="C240" s="152"/>
      <c r="D240" s="98"/>
      <c r="E240" s="187"/>
      <c r="F240" s="100"/>
      <c r="G240" s="101"/>
    </row>
    <row r="241" spans="1:8" x14ac:dyDescent="0.2">
      <c r="A241" s="102">
        <v>900</v>
      </c>
      <c r="B241" s="127" t="s">
        <v>224</v>
      </c>
      <c r="C241" s="152"/>
      <c r="D241" s="143"/>
      <c r="E241" s="188"/>
      <c r="F241" s="107">
        <f t="shared" ref="F241:F244" si="25">SUM(E241*D241)</f>
        <v>0</v>
      </c>
      <c r="G241" s="101"/>
    </row>
    <row r="242" spans="1:8" x14ac:dyDescent="0.2">
      <c r="A242" s="102">
        <v>971</v>
      </c>
      <c r="B242" s="2" t="s">
        <v>225</v>
      </c>
      <c r="C242" s="152"/>
      <c r="D242" s="143"/>
      <c r="E242" s="188"/>
      <c r="F242" s="107">
        <f t="shared" si="25"/>
        <v>0</v>
      </c>
      <c r="G242" s="101"/>
    </row>
    <row r="243" spans="1:8" x14ac:dyDescent="0.2">
      <c r="A243" s="102">
        <v>972</v>
      </c>
      <c r="B243" s="2" t="s">
        <v>226</v>
      </c>
      <c r="C243" s="152"/>
      <c r="D243" s="143"/>
      <c r="E243" s="188"/>
      <c r="F243" s="107">
        <f t="shared" si="25"/>
        <v>0</v>
      </c>
      <c r="G243" s="101"/>
    </row>
    <row r="244" spans="1:8" ht="13.5" thickBot="1" x14ac:dyDescent="0.25">
      <c r="A244" s="102">
        <v>973</v>
      </c>
      <c r="B244" s="131" t="s">
        <v>227</v>
      </c>
      <c r="C244" s="152"/>
      <c r="D244" s="143"/>
      <c r="E244" s="188"/>
      <c r="F244" s="107">
        <f t="shared" si="25"/>
        <v>0</v>
      </c>
      <c r="G244" s="101"/>
    </row>
    <row r="245" spans="1:8" ht="13.5" thickBot="1" x14ac:dyDescent="0.25">
      <c r="A245" s="102"/>
      <c r="B245" s="213"/>
      <c r="C245" s="94"/>
      <c r="D245" s="94"/>
      <c r="E245" s="187"/>
      <c r="F245" s="100"/>
      <c r="G245" s="161"/>
    </row>
    <row r="246" spans="1:8" x14ac:dyDescent="0.2">
      <c r="A246" s="102"/>
      <c r="B246" s="136" t="s">
        <v>99</v>
      </c>
      <c r="C246" s="137"/>
      <c r="D246" s="137"/>
      <c r="E246" s="138"/>
      <c r="F246" s="100"/>
      <c r="G246" s="101"/>
    </row>
    <row r="247" spans="1:8" ht="34.5" customHeight="1" x14ac:dyDescent="0.2">
      <c r="A247" s="102"/>
      <c r="B247" s="232"/>
      <c r="C247" s="233"/>
      <c r="D247" s="233"/>
      <c r="E247" s="234"/>
      <c r="F247" s="100"/>
      <c r="G247" s="101"/>
    </row>
    <row r="248" spans="1:8" x14ac:dyDescent="0.2">
      <c r="A248" s="102"/>
      <c r="B248" s="235"/>
      <c r="C248" s="233"/>
      <c r="D248" s="233"/>
      <c r="E248" s="234"/>
      <c r="F248" s="100"/>
      <c r="G248" s="101"/>
    </row>
    <row r="249" spans="1:8" ht="13.5" thickBot="1" x14ac:dyDescent="0.25">
      <c r="A249" s="102"/>
      <c r="B249" s="235"/>
      <c r="C249" s="233"/>
      <c r="D249" s="233"/>
      <c r="E249" s="234"/>
      <c r="F249" s="100"/>
      <c r="G249" s="101"/>
    </row>
    <row r="250" spans="1:8" ht="13.5" thickBot="1" x14ac:dyDescent="0.25">
      <c r="A250" s="115"/>
      <c r="B250" s="131"/>
      <c r="C250" s="131"/>
      <c r="D250" s="131"/>
      <c r="E250" s="140" t="s">
        <v>161</v>
      </c>
      <c r="F250" s="119"/>
      <c r="G250" s="119">
        <f>SUM(F241:F244)</f>
        <v>0</v>
      </c>
    </row>
    <row r="251" spans="1:8" ht="13.5" thickBot="1" x14ac:dyDescent="0.25">
      <c r="A251" s="204"/>
      <c r="B251" s="204"/>
      <c r="C251" s="204"/>
      <c r="D251" s="204"/>
      <c r="E251" s="205" t="s">
        <v>162</v>
      </c>
      <c r="F251" s="206"/>
      <c r="G251" s="206">
        <f>G225+G226+G239+G250</f>
        <v>3855875.9950000001</v>
      </c>
      <c r="H251" s="82"/>
    </row>
    <row r="252" spans="1:8" ht="13.5" thickTop="1" x14ac:dyDescent="0.2"/>
  </sheetData>
  <sheetProtection sheet="1" objects="1" scenarios="1" selectLockedCells="1" selectUnlockedCells="1"/>
  <pageMargins left="0.5" right="0.5" top="0.5" bottom="0.5" header="0" footer="0.25"/>
  <pageSetup scale="74" fitToHeight="10" orientation="portrait" r:id="rId1"/>
  <headerFooter alignWithMargins="0">
    <oddHeader>&amp;CNevada Department of Education
&amp;K04+000Support Services</oddHeader>
    <oddFooter>&amp;CPage &amp;P of &amp;N</oddFooter>
  </headerFooter>
  <rowBreaks count="4" manualBreakCount="4">
    <brk id="61" max="16383" man="1"/>
    <brk id="102" max="16383" man="1"/>
    <brk id="150"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0E1EB-A904-4177-9777-A4A37148429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bead20ff-3502-4908-a3b0-94f5417f8b87"/>
    <ds:schemaRef ds:uri="1bbbcba3-8c99-46a0-ba24-0ee85a578168"/>
    <ds:schemaRef ds:uri="http://purl.org/dc/dcmitype/"/>
  </ds:schemaRefs>
</ds:datastoreItem>
</file>

<file path=customXml/itemProps2.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3.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Manager/>
  <Company>State of Nevada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Markovic</dc:creator>
  <cp:keywords/>
  <dc:description/>
  <cp:lastModifiedBy>Arina</cp:lastModifiedBy>
  <cp:revision/>
  <cp:lastPrinted>2021-04-08T21:20:49Z</cp:lastPrinted>
  <dcterms:created xsi:type="dcterms:W3CDTF">2020-05-15T23:13:17Z</dcterms:created>
  <dcterms:modified xsi:type="dcterms:W3CDTF">2021-04-09T20:37:44Z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